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000" windowHeight="9675" tabRatio="796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25-02-01(1)" sheetId="5" r:id="rId5"/>
    <sheet name="ОСР 525-09-01" sheetId="6" r:id="rId6"/>
    <sheet name="ОСР 525-12-01(1)" sheetId="7" r:id="rId7"/>
    <sheet name="ОСР-1-1" sheetId="8" r:id="rId8"/>
    <sheet name="ОСР-1-2" sheetId="9" r:id="rId9"/>
    <sheet name="ОСР-1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<sst xmlns="http://schemas.openxmlformats.org/spreadsheetml/2006/main" count="405" uniqueCount="160">
  <si>
    <t>СВОДКА ЗАТРАТ</t>
  </si>
  <si>
    <t>P_0837</t>
  </si>
  <si>
    <t>(идентификатор инвестиционного проекта)</t>
  </si>
  <si>
    <t>Реконструкция ВЛ-0,4 кВ (протяженностью 0,09км) от КТП КЛВ 516 10/0,4/63 кВА с заменой КТП 10/0,4/63кВА , установка приборов учета (1 т.у)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</si>
  <si>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</si>
  <si>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</si>
  <si>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</si>
  <si>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</si>
  <si>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</si>
  <si>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</si>
  <si>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</si>
  <si>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</si>
  <si>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</si>
  <si>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</si>
  <si>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</si>
  <si>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</si>
  <si>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</si>
  <si>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</si>
  <si>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</si>
  <si>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</si>
  <si>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</si>
  <si>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</si>
  <si>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</si>
  <si>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</si>
  <si>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</si>
  <si>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</si>
  <si>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</si>
  <si>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</si>
  <si>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</si>
  <si>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</si>
  <si>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</si>
  <si>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</si>
  <si>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</si>
  <si>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</si>
  <si>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</si>
  <si>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</si>
  <si>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</si>
  <si>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</si>
  <si>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</si>
  <si>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</si>
  <si>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</si>
  <si>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</si>
  <si>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</si>
  <si>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</si>
  <si>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ОС-1-1</t>
  </si>
  <si>
    <t>"Реконструкция КТП ДНС 717/100кВА с заменой на КТП 63кВА" Шенталинский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</si>
  <si>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</si>
  <si>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</si>
  <si>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</si>
  <si>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</si>
  <si>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</si>
  <si>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</si>
  <si>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</si>
  <si>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</si>
  <si>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</si>
  <si>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</si>
  <si>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</si>
  <si>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</si>
  <si>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</si>
  <si>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</si>
  <si>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</si>
  <si>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</si>
  <si>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</si>
  <si>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</si>
  <si>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</si>
  <si>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</si>
  <si>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ОСР-525-09-01</t>
  </si>
  <si>
    <t>Пусконаладочные работы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</si>
  <si>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</si>
  <si>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</si>
  <si>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</si>
  <si>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</si>
  <si>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ОС-1-2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</si>
  <si>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</si>
  <si>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</si>
  <si>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</si>
  <si>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</si>
  <si>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</si>
  <si>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</si>
  <si>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</si>
  <si>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</si>
  <si>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</si>
  <si>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</si>
  <si>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</si>
  <si>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</si>
  <si>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</si>
  <si>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</si>
  <si>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</si>
  <si>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</si>
  <si>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</si>
  <si>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</si>
  <si>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</si>
  <si>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</si>
  <si>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</si>
  <si>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</si>
  <si>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</si>
  <si>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</si>
  <si>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</si>
  <si>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</si>
  <si>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</si>
  <si>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</si>
  <si>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</si>
  <si>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</si>
  <si>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</si>
  <si>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</si>
  <si>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525-09-01</t>
  </si>
  <si>
    <t>ЛС-525-09-01</t>
  </si>
  <si>
    <t>ОБЪЕКТНЫЙ СМЕТНЫЙ РАСЧЕТ № ОСР-1-1</t>
  </si>
  <si>
    <t>ЛС-1-1</t>
  </si>
  <si>
    <t>Установка КТП</t>
  </si>
  <si>
    <t>ОБЪЕКТНЫЙ СМЕТНЫЙ РАСЧЕТ № ОСР-1-2</t>
  </si>
  <si>
    <t>Установка КТП ПНР</t>
  </si>
  <si>
    <t>ОБЪЕКТНЫЙ СМЕТНЫЙ РАСЧЕТ № ОСР-1-12-01</t>
  </si>
  <si>
    <t>Реконструкция КТП ДНС 717/100кВА с заменой на КТП 63кВА Шенталинский район Самарская область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</si>
  <si>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</si>
  <si>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</si>
  <si>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</si>
  <si>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</si>
  <si>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</si>
  <si>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</si>
  <si>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</si>
  <si>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</si>
  <si>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"Реконструкция КТП КЯР 627/630 кВА с заменой КТП" Красноярский район Самарская область</t>
  </si>
  <si>
    <t>ОСР 528-02-01</t>
  </si>
  <si>
    <t>Строительные работы</t>
  </si>
  <si>
    <t>Монтажные работы</t>
  </si>
  <si>
    <t>Оборудование</t>
  </si>
  <si>
    <t>Прочие</t>
  </si>
  <si>
    <t>Замена КТП КЯР 627/630 кВА</t>
  </si>
  <si>
    <t>Монтаж (реконструкция) КТП (киоск)</t>
  </si>
  <si>
    <t>шт</t>
  </si>
  <si>
    <t>"Реконструкция  КТП КЯР 627/630 кВА с заменой КТП" Красноярский район Самарская область</t>
  </si>
  <si>
    <t>ОСР 528-09-01</t>
  </si>
  <si>
    <t>Пусконаладочные работы КТП КЯР 627/630 кВА</t>
  </si>
  <si>
    <t>ОСР 525-09-01</t>
  </si>
  <si>
    <t>Реконструкция ВЛ одноцепная</t>
  </si>
  <si>
    <t>км</t>
  </si>
  <si>
    <t>ОСР 528-12-01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</si>
  <si>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</si>
  <si>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</si>
  <si>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</si>
  <si>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</si>
  <si>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</si>
  <si>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</si>
  <si>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</si>
  <si>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</si>
  <si>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</si>
  <si>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</si>
  <si>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</si>
  <si>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</si>
  <si>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</si>
  <si>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</si>
  <si>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</si>
  <si>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</si>
  <si>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КП Исх. №103 от 27.02.2024г СВЭМ</t>
  </si>
  <si>
    <t>Светильник ДКУ-50W IP65</t>
  </si>
  <si>
    <t>Провод СИП-2 3*95+1*95+1*25</t>
  </si>
  <si>
    <t>ФСБЦ-21.2.01.01-0038</t>
  </si>
  <si>
    <t>Стойка ж/б СВ95-3</t>
  </si>
  <si>
    <t>ФСБЦ-05.1.02.07-0066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</si>
</sst>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7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"/>
    <numFmt numFmtId="182" formatCode="_-* #\ ##0.00000\ _₽_-;\-* #\ ##0.00000\ _₽_-;_-* &quot;-&quot;?????\ _₽_-;_-@_-"/>
    <numFmt numFmtId="183" formatCode="###\ ###\ ###\ ##0.00"/>
    <numFmt numFmtId="184" formatCode="#\ ##0.00000"/>
    <numFmt numFmtId="185" formatCode="_-* #\ ##0.00\ _₽_-;\-* #\ ##0.00\ _₽_-;_-* &quot;-&quot;??\ _₽_-;_-@_-"/>
    <numFmt numFmtId="186" formatCode="_-* #\ ##0.00000\ _₽_-;\-* #\ ##0.00000\ _₽_-;_-* &quot;-&quot;??\ _₽_-;_-@_-"/>
    <numFmt numFmtId="187" formatCode="_-* #\ ##0.0000\ _₽_-;\-* #\ ##0.0000\ _₽_-;_-* &quot;-&quot;??\ _₽_-;_-@_-"/>
    <numFmt numFmtId="188" formatCode="_-* #\ ##0.0_-;\-* #\ ##0.0_-;_-* &quot;-&quot;??_-;_-@_-"/>
    <numFmt numFmtId="189" formatCode="_-* #\ ##0.00\ _₽_-;\-* #\ ##0.00\ _₽_-;_-* &quot;-&quot;?????\ _₽_-;_-@_-"/>
    <numFmt numFmtId="190" formatCode="_-* #\ ##0.00000_-;\-* #\ ##0.00000_-;_-* &quot;-&quot;??_-;_-@_-"/>
    <numFmt numFmtId="191" formatCode="#\ ##0.000000"/>
    <numFmt numFmtId="192" formatCode="_-* #\ ##0.00000000_-;\-* #\ ##0.00000000_-;_-* &quot;-&quot;??_-;_-@_-"/>
  </numFmts>
  <fonts count="3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16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/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7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/>
    <xf numFmtId="0" fontId="37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80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80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80" fontId="10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83" fontId="11" fillId="0" borderId="1" xfId="0" applyNumberFormat="1" applyFont="1" applyBorder="1" applyAlignment="1">
      <alignment vertical="center" wrapText="1"/>
    </xf>
    <xf numFmtId="18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84" fontId="10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3" fillId="0" borderId="1" xfId="49" applyFont="1" applyBorder="1" applyAlignment="1">
      <alignment horizontal="center" vertical="center" wrapText="1"/>
    </xf>
    <xf numFmtId="0" fontId="8" fillId="0" borderId="0" xfId="50" applyFont="1" applyAlignment="1">
      <alignment vertical="center"/>
    </xf>
    <xf numFmtId="0" fontId="13" fillId="0" borderId="0" xfId="50" applyFont="1" applyAlignment="1">
      <alignment vertical="center"/>
    </xf>
    <xf numFmtId="0" fontId="14" fillId="0" borderId="3" xfId="49" applyFont="1" applyBorder="1" applyAlignment="1">
      <alignment horizontal="center" vertical="center" wrapText="1"/>
    </xf>
    <xf numFmtId="0" fontId="14" fillId="0" borderId="4" xfId="49" applyFont="1" applyBorder="1" applyAlignment="1">
      <alignment horizontal="center" vertical="center" wrapText="1"/>
    </xf>
    <xf numFmtId="0" fontId="14" fillId="0" borderId="5" xfId="49" applyFont="1" applyBorder="1" applyAlignment="1">
      <alignment horizontal="center" vertical="center" wrapText="1"/>
    </xf>
    <xf numFmtId="0" fontId="13" fillId="0" borderId="1" xfId="49" applyFont="1" applyBorder="1" applyAlignment="1">
      <alignment horizontal="left" vertical="center" wrapText="1"/>
    </xf>
    <xf numFmtId="180" fontId="13" fillId="0" borderId="1" xfId="49" applyNumberFormat="1" applyFont="1" applyBorder="1" applyAlignment="1">
      <alignment horizontal="center" vertical="center" wrapText="1"/>
    </xf>
    <xf numFmtId="49" fontId="13" fillId="0" borderId="1" xfId="49" applyNumberFormat="1" applyFont="1" applyBorder="1" applyAlignment="1">
      <alignment horizontal="center" vertical="center" wrapText="1"/>
    </xf>
    <xf numFmtId="185" fontId="13" fillId="0" borderId="1" xfId="49" applyNumberFormat="1" applyFont="1" applyBorder="1" applyAlignment="1">
      <alignment vertical="center" wrapText="1"/>
    </xf>
    <xf numFmtId="185" fontId="8" fillId="0" borderId="0" xfId="50" applyNumberFormat="1" applyFont="1" applyAlignment="1">
      <alignment vertical="center"/>
    </xf>
    <xf numFmtId="0" fontId="13" fillId="2" borderId="0" xfId="50" applyFont="1" applyFill="1" applyAlignment="1">
      <alignment horizontal="center" vertical="center" wrapText="1"/>
    </xf>
    <xf numFmtId="0" fontId="13" fillId="2" borderId="0" xfId="50" applyFont="1" applyFill="1" applyAlignment="1">
      <alignment horizontal="right" vertical="center"/>
    </xf>
    <xf numFmtId="2" fontId="0" fillId="3" borderId="0" xfId="0" applyNumberFormat="1" applyFill="1"/>
    <xf numFmtId="176" fontId="13" fillId="0" borderId="1" xfId="1" applyFont="1" applyFill="1" applyBorder="1" applyAlignment="1">
      <alignment vertical="center" wrapText="1"/>
    </xf>
    <xf numFmtId="186" fontId="8" fillId="0" borderId="0" xfId="50" applyNumberFormat="1" applyFont="1" applyAlignment="1">
      <alignment vertical="center"/>
    </xf>
    <xf numFmtId="182" fontId="8" fillId="0" borderId="0" xfId="50" applyNumberFormat="1" applyFont="1" applyAlignment="1">
      <alignment vertical="center"/>
    </xf>
    <xf numFmtId="187" fontId="8" fillId="0" borderId="0" xfId="50" applyNumberFormat="1" applyFont="1" applyAlignment="1">
      <alignment vertical="center"/>
    </xf>
    <xf numFmtId="188" fontId="13" fillId="0" borderId="1" xfId="1" applyNumberFormat="1" applyFont="1" applyFill="1" applyBorder="1" applyAlignment="1">
      <alignment vertical="center" wrapText="1"/>
    </xf>
    <xf numFmtId="189" fontId="15" fillId="0" borderId="0" xfId="50" applyNumberFormat="1" applyFont="1" applyAlignment="1">
      <alignment vertical="center"/>
    </xf>
    <xf numFmtId="10" fontId="8" fillId="0" borderId="0" xfId="3" applyNumberFormat="1" applyFont="1" applyFill="1" applyAlignment="1">
      <alignment vertical="center"/>
    </xf>
    <xf numFmtId="0" fontId="13" fillId="2" borderId="0" xfId="49" applyFont="1" applyFill="1" applyAlignment="1">
      <alignment horizontal="right" vertical="center"/>
    </xf>
    <xf numFmtId="190" fontId="13" fillId="0" borderId="1" xfId="1" applyNumberFormat="1" applyFont="1" applyFill="1" applyBorder="1" applyAlignment="1">
      <alignment vertical="center" wrapText="1"/>
    </xf>
    <xf numFmtId="182" fontId="15" fillId="0" borderId="0" xfId="49" applyNumberFormat="1" applyFont="1" applyAlignment="1">
      <alignment horizontal="left" vertical="center"/>
    </xf>
    <xf numFmtId="0" fontId="8" fillId="0" borderId="0" xfId="49" applyFont="1" applyAlignment="1">
      <alignment horizontal="left" vertical="center"/>
    </xf>
    <xf numFmtId="182" fontId="15" fillId="0" borderId="0" xfId="50" applyNumberFormat="1" applyFont="1" applyAlignment="1">
      <alignment vertical="center"/>
    </xf>
    <xf numFmtId="180" fontId="8" fillId="0" borderId="0" xfId="50" applyNumberFormat="1" applyFont="1" applyAlignment="1">
      <alignment vertical="center"/>
    </xf>
    <xf numFmtId="176" fontId="13" fillId="0" borderId="1" xfId="1" applyFont="1" applyFill="1" applyBorder="1" applyAlignment="1">
      <alignment horizontal="center" vertical="center" wrapText="1"/>
    </xf>
    <xf numFmtId="188" fontId="13" fillId="0" borderId="1" xfId="1" applyNumberFormat="1" applyFont="1" applyFill="1" applyBorder="1" applyAlignment="1">
      <alignment horizontal="center" vertical="center" wrapText="1"/>
    </xf>
    <xf numFmtId="0" fontId="15" fillId="0" borderId="0" xfId="50" applyFont="1" applyAlignment="1">
      <alignment vertical="center"/>
    </xf>
    <xf numFmtId="190" fontId="14" fillId="0" borderId="1" xfId="1" applyNumberFormat="1" applyFont="1" applyFill="1" applyBorder="1" applyAlignment="1">
      <alignment horizontal="center" vertical="center" wrapText="1"/>
    </xf>
    <xf numFmtId="191" fontId="8" fillId="0" borderId="0" xfId="50" applyNumberFormat="1" applyFont="1" applyAlignment="1">
      <alignment vertical="center"/>
    </xf>
    <xf numFmtId="0" fontId="13" fillId="0" borderId="0" xfId="49" applyFont="1" applyAlignment="1">
      <alignment horizontal="left" vertical="center"/>
    </xf>
    <xf numFmtId="189" fontId="8" fillId="0" borderId="0" xfId="50" applyNumberFormat="1" applyFont="1" applyAlignment="1">
      <alignment vertical="center"/>
    </xf>
    <xf numFmtId="2" fontId="13" fillId="2" borderId="0" xfId="50" applyNumberFormat="1" applyFont="1" applyFill="1" applyAlignment="1">
      <alignment horizontal="center" vertical="center"/>
    </xf>
    <xf numFmtId="176" fontId="13" fillId="2" borderId="0" xfId="1" applyFont="1" applyFill="1" applyAlignment="1">
      <alignment horizontal="center" vertical="center"/>
    </xf>
    <xf numFmtId="192" fontId="13" fillId="2" borderId="0" xfId="1" applyNumberFormat="1" applyFont="1" applyFill="1" applyAlignment="1">
      <alignment horizontal="center" vertic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Обычный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abSelected="1" zoomScale="90" zoomScaleNormal="90" topLeftCell="A3" workbookViewId="0">
      <selection activeCell="A19" sqref="A19:C19"/>
    </sheetView>
  </sheetViews>
  <sheetFormatPr defaultColWidth="8.88571428571429" defaultRowHeight="15"/>
  <cols>
    <col min="1" max="1" width="10.8857142857143" customWidth="1"/>
    <col min="2" max="2" width="101.438095238095" customWidth="1"/>
    <col min="3" max="3" width="35" customWidth="1"/>
    <col min="4" max="4" width="17.552380952381" customWidth="1"/>
    <col min="5" max="5" width="12.4380952380952" customWidth="1"/>
    <col min="7" max="9" width="14.6666666666667" customWidth="1"/>
  </cols>
  <sheetData>
    <row r="1" ht="15.9" customHeight="1" spans="1:3">
      <c r="A1" s="30"/>
      <c r="B1" s="30"/>
      <c r="C1" s="30"/>
    </row>
    <row r="2" ht="15.9" customHeight="1" spans="1:3">
      <c r="A2" s="31"/>
      <c r="B2" s="31"/>
      <c r="C2" s="31"/>
    </row>
    <row r="3" ht="15.9" customHeight="1" spans="1:3">
      <c r="A3" s="33"/>
      <c r="B3" s="33"/>
      <c r="C3" s="33"/>
    </row>
    <row r="4" ht="15.9" customHeight="1" spans="1:3">
      <c r="A4" s="31"/>
      <c r="B4" s="31"/>
      <c r="C4" s="31"/>
    </row>
    <row r="5" ht="15.9" customHeight="1" spans="1:3">
      <c r="A5" s="31"/>
      <c r="B5" s="31"/>
      <c r="C5" s="31"/>
    </row>
    <row r="6" ht="15.9" customHeight="1" spans="1:3">
      <c r="A6" s="31"/>
      <c r="B6" s="31"/>
      <c r="C6" s="60"/>
    </row>
    <row r="7" ht="15.9" customHeight="1" spans="1:3">
      <c r="A7" s="31"/>
      <c r="B7" s="31"/>
      <c r="C7" s="31"/>
    </row>
    <row r="8" ht="15.9" customHeight="1" spans="1:3">
      <c r="A8" s="33"/>
      <c r="B8" s="33"/>
      <c r="C8" s="33"/>
    </row>
    <row r="9" ht="15.9" customHeight="1" spans="1:3">
      <c r="A9" s="31"/>
      <c r="B9" s="31"/>
      <c r="C9" s="31"/>
    </row>
    <row r="10" ht="15.9" customHeight="1" spans="1:3">
      <c r="A10" s="31"/>
      <c r="B10" s="31"/>
      <c r="C10" s="31"/>
    </row>
    <row r="11" ht="15.9" customHeight="1" spans="1:3">
      <c r="A11" s="31"/>
      <c r="B11" s="31"/>
      <c r="C11" s="31"/>
    </row>
    <row r="12" ht="15.9" customHeight="1" spans="1:3">
      <c r="A12" s="34" t="s">
        <v>0</v>
      </c>
      <c r="B12" s="34"/>
      <c r="C12" s="34"/>
    </row>
    <row r="13" ht="15.9" customHeight="1" spans="1:3">
      <c r="A13" s="31"/>
      <c r="B13" s="31"/>
      <c r="C13" s="31"/>
    </row>
    <row r="14" ht="15.9" customHeight="1" spans="1:3">
      <c r="A14" s="31"/>
      <c r="B14" s="31"/>
      <c r="C14" s="31"/>
    </row>
    <row r="15" ht="15.9" customHeight="1" spans="1:3">
      <c r="A15" s="31"/>
      <c r="B15" s="31"/>
      <c r="C15" s="31"/>
    </row>
    <row r="16" ht="20.1" customHeight="1" spans="1:3">
      <c r="A16" s="61" t="s">
        <v>1</v>
      </c>
      <c r="B16" s="61"/>
      <c r="C16" s="61"/>
    </row>
    <row r="17" ht="15.9" customHeight="1" spans="1:3">
      <c r="A17" s="62" t="s">
        <v>2</v>
      </c>
      <c r="B17" s="62"/>
      <c r="C17" s="62"/>
    </row>
    <row r="18" ht="15.9" customHeight="1" spans="1:3">
      <c r="A18" s="31"/>
      <c r="B18" s="31"/>
      <c r="C18" s="31"/>
    </row>
    <row r="19" ht="72" customHeight="1" spans="1:3">
      <c r="A19" s="32" t="s">
        <v>3</v>
      </c>
      <c r="B19" s="32"/>
      <c r="C19" s="32"/>
    </row>
    <row r="20" ht="15.9" customHeight="1" spans="1:3">
      <c r="A20" s="62" t="s">
        <v>4</v>
      </c>
      <c r="B20" s="62"/>
      <c r="C20" s="62"/>
    </row>
    <row r="21" ht="15.9" customHeight="1" spans="1:3">
      <c r="A21" s="31"/>
      <c r="B21" s="31"/>
      <c r="C21" s="31"/>
    </row>
    <row r="22" ht="15.9" customHeight="1" spans="1:3">
      <c r="A22" s="31"/>
      <c r="B22" s="31"/>
      <c r="C22" s="31"/>
    </row>
    <row r="23" ht="51" customHeight="1" spans="1:9">
      <c r="A23" s="63" t="s">
        <v>5</v>
      </c>
      <c r="B23" s="63" t="s">
        <v>6</v>
      </c>
      <c r="C23" s="63" t="s">
        <v>7</v>
      </c>
      <c r="D23" s="64"/>
      <c r="E23" s="64"/>
      <c r="F23" s="64"/>
      <c r="G23" s="65"/>
      <c r="H23" s="65"/>
      <c r="I23" s="65"/>
    </row>
    <row r="24" ht="15.9" customHeight="1" spans="1:9">
      <c r="A24" s="63">
        <v>1</v>
      </c>
      <c r="B24" s="63">
        <v>2</v>
      </c>
      <c r="C24" s="63">
        <v>3</v>
      </c>
      <c r="D24" s="64"/>
      <c r="E24" s="64"/>
      <c r="F24" s="64"/>
      <c r="G24" s="65"/>
      <c r="H24" s="65"/>
      <c r="I24" s="65"/>
    </row>
    <row r="25" ht="17.1" customHeight="1" spans="1:9">
      <c r="A25" s="66" t="s">
        <v>8</v>
      </c>
      <c r="B25" s="67"/>
      <c r="C25" s="68"/>
      <c r="D25" s="64"/>
      <c r="E25" s="64"/>
      <c r="F25" s="64"/>
      <c r="G25" s="65"/>
      <c r="H25" s="65"/>
      <c r="I25" s="65"/>
    </row>
    <row r="26" ht="17.1" customHeight="1" spans="1:9">
      <c r="A26" s="63">
        <v>1</v>
      </c>
      <c r="B26" s="69" t="s">
        <v>9</v>
      </c>
      <c r="C26" s="70"/>
      <c r="D26" s="64"/>
      <c r="E26" s="64"/>
      <c r="F26" s="64"/>
      <c r="G26" s="65"/>
      <c r="H26" s="65" t="s">
        <v>10</v>
      </c>
      <c r="I26" s="65"/>
    </row>
    <row r="27" ht="17.1" customHeight="1" spans="1:9">
      <c r="A27" s="71" t="s">
        <v>11</v>
      </c>
      <c r="B27" s="69" t="s">
        <v>12</v>
      </c>
      <c r="C27" s="72">
        <v>0</v>
      </c>
      <c r="D27" s="73"/>
      <c r="E27" s="73"/>
      <c r="F27" s="73"/>
      <c r="G27" s="74" t="s">
        <v>13</v>
      </c>
      <c r="H27" s="74" t="s">
        <v>14</v>
      </c>
      <c r="I27" s="74" t="s">
        <v>15</v>
      </c>
    </row>
    <row r="28" ht="17.1" customHeight="1" spans="1:9">
      <c r="A28" s="71" t="s">
        <v>16</v>
      </c>
      <c r="B28" s="69" t="s">
        <v>17</v>
      </c>
      <c r="C28" s="72">
        <v>0</v>
      </c>
      <c r="D28" s="73"/>
      <c r="E28" s="73"/>
      <c r="F28" s="73"/>
      <c r="G28" s="75">
        <v>2019</v>
      </c>
      <c r="H28" s="76">
        <v>106.826398641827</v>
      </c>
      <c r="I28" s="97"/>
    </row>
    <row r="29" ht="17.1" customHeight="1" spans="1:9">
      <c r="A29" s="71" t="s">
        <v>18</v>
      </c>
      <c r="B29" s="69" t="s">
        <v>19</v>
      </c>
      <c r="C29" s="77">
        <f>ССР!G65*1.2</f>
        <v>510.076125128628</v>
      </c>
      <c r="D29" s="73"/>
      <c r="E29" s="73"/>
      <c r="F29" s="73"/>
      <c r="G29" s="75">
        <v>2020</v>
      </c>
      <c r="H29" s="76">
        <v>105.561885224957</v>
      </c>
      <c r="I29" s="97"/>
    </row>
    <row r="30" ht="17.1" customHeight="1" spans="1:9">
      <c r="A30" s="63">
        <v>2</v>
      </c>
      <c r="B30" s="69" t="s">
        <v>20</v>
      </c>
      <c r="C30" s="77">
        <f>C27+C28+C29</f>
        <v>510.076125128628</v>
      </c>
      <c r="D30" s="78"/>
      <c r="E30" s="79"/>
      <c r="F30" s="80"/>
      <c r="G30" s="75">
        <v>2021</v>
      </c>
      <c r="H30" s="76">
        <v>104.9354</v>
      </c>
      <c r="I30" s="97"/>
    </row>
    <row r="31" ht="17.1" customHeight="1" spans="1:9">
      <c r="A31" s="71" t="s">
        <v>21</v>
      </c>
      <c r="B31" s="69" t="s">
        <v>22</v>
      </c>
      <c r="C31" s="77">
        <f>C30-ROUND(C30/1.2,5)</f>
        <v>85.0126851286279</v>
      </c>
      <c r="D31" s="73"/>
      <c r="E31" s="79"/>
      <c r="F31" s="73"/>
      <c r="G31" s="75">
        <v>2022</v>
      </c>
      <c r="H31" s="76">
        <v>114.631427330594</v>
      </c>
      <c r="I31" s="98"/>
    </row>
    <row r="32" ht="15.75" spans="1:9">
      <c r="A32" s="63">
        <v>3</v>
      </c>
      <c r="B32" s="69" t="s">
        <v>23</v>
      </c>
      <c r="C32" s="81">
        <f>C30*I39</f>
        <v>617.842140279467</v>
      </c>
      <c r="D32" s="73"/>
      <c r="E32" s="82"/>
      <c r="F32" s="83"/>
      <c r="G32" s="84">
        <v>2023</v>
      </c>
      <c r="H32" s="76">
        <v>109.096466260827</v>
      </c>
      <c r="I32" s="98"/>
    </row>
    <row r="33" ht="15.75" spans="1:9">
      <c r="A33" s="63"/>
      <c r="B33" s="69" t="s">
        <v>24</v>
      </c>
      <c r="C33" s="77">
        <v>0.77</v>
      </c>
      <c r="D33" s="73"/>
      <c r="E33" s="82"/>
      <c r="F33" s="83"/>
      <c r="G33" s="84"/>
      <c r="H33" s="76"/>
      <c r="I33" s="98"/>
    </row>
    <row r="34" ht="15.75" spans="1:9">
      <c r="A34" s="63"/>
      <c r="B34" s="69" t="s">
        <v>25</v>
      </c>
      <c r="C34" s="85">
        <f>C32*C33</f>
        <v>475.73844801519</v>
      </c>
      <c r="D34" s="73"/>
      <c r="E34" s="82"/>
      <c r="F34" s="83"/>
      <c r="G34" s="84"/>
      <c r="H34" s="76"/>
      <c r="I34" s="98"/>
    </row>
    <row r="35" ht="15.75" spans="1:9">
      <c r="A35" s="66" t="s">
        <v>26</v>
      </c>
      <c r="B35" s="67"/>
      <c r="C35" s="68"/>
      <c r="D35" s="64"/>
      <c r="E35" s="86"/>
      <c r="F35" s="87"/>
      <c r="G35" s="75">
        <v>2024</v>
      </c>
      <c r="H35" s="76">
        <v>109.113503262205</v>
      </c>
      <c r="I35" s="98"/>
    </row>
    <row r="36" ht="15.75" spans="1:9">
      <c r="A36" s="63">
        <v>1</v>
      </c>
      <c r="B36" s="69" t="s">
        <v>9</v>
      </c>
      <c r="C36" s="70"/>
      <c r="D36" s="64"/>
      <c r="E36" s="88"/>
      <c r="F36" s="89"/>
      <c r="G36" s="75">
        <v>2025</v>
      </c>
      <c r="H36" s="76">
        <v>107.816317063964</v>
      </c>
      <c r="I36" s="99">
        <f>(H36+100)/200</f>
        <v>1.03908158531982</v>
      </c>
    </row>
    <row r="37" ht="15.75" spans="1:9">
      <c r="A37" s="71" t="s">
        <v>11</v>
      </c>
      <c r="B37" s="69" t="s">
        <v>12</v>
      </c>
      <c r="C37" s="90">
        <f>ССР!D74+ССР!E74</f>
        <v>1162.65737088221</v>
      </c>
      <c r="D37" s="73"/>
      <c r="E37" s="88"/>
      <c r="F37" s="73"/>
      <c r="G37" s="75">
        <v>2026</v>
      </c>
      <c r="H37" s="76">
        <v>105.262896868962</v>
      </c>
      <c r="I37" s="99">
        <f>(H37+100)/200*H36/100</f>
        <v>1.10653447851459</v>
      </c>
    </row>
    <row r="38" ht="15.75" spans="1:9">
      <c r="A38" s="71" t="s">
        <v>16</v>
      </c>
      <c r="B38" s="69" t="s">
        <v>17</v>
      </c>
      <c r="C38" s="90">
        <f>ССР!F74</f>
        <v>2805.82655006017</v>
      </c>
      <c r="D38" s="73"/>
      <c r="E38" s="88"/>
      <c r="F38" s="73"/>
      <c r="G38" s="75">
        <v>2027</v>
      </c>
      <c r="H38" s="76">
        <v>104.420897989339</v>
      </c>
      <c r="I38" s="99">
        <f>(H38+100)/200*H37/100*H36/100</f>
        <v>1.15999229993523</v>
      </c>
    </row>
    <row r="39" ht="15.75" spans="1:9">
      <c r="A39" s="71" t="s">
        <v>18</v>
      </c>
      <c r="B39" s="69" t="s">
        <v>19</v>
      </c>
      <c r="C39" s="90">
        <f>(ССР!G70-ССР!G65)*1.2</f>
        <v>162.809038608167</v>
      </c>
      <c r="D39" s="73"/>
      <c r="E39" s="88"/>
      <c r="F39" s="73"/>
      <c r="G39" s="75">
        <v>2028</v>
      </c>
      <c r="H39" s="76">
        <v>104.420897989339</v>
      </c>
      <c r="I39" s="99">
        <f>(H39+100)/200*H38/100*H37/100*H36/100</f>
        <v>1.21127437619956</v>
      </c>
    </row>
    <row r="40" ht="15.75" spans="1:9">
      <c r="A40" s="63">
        <v>2</v>
      </c>
      <c r="B40" s="69" t="s">
        <v>20</v>
      </c>
      <c r="C40" s="90">
        <f>C37+C38+C39</f>
        <v>4131.29295955055</v>
      </c>
      <c r="D40" s="78"/>
      <c r="E40" s="82"/>
      <c r="F40" s="83"/>
      <c r="G40" s="75">
        <v>2029</v>
      </c>
      <c r="H40" s="76">
        <v>104.420897989339</v>
      </c>
      <c r="I40" s="99">
        <f>(H40+100)/200*H39/100*H38/100*H37/100*H36/100</f>
        <v>1.26482358074235</v>
      </c>
    </row>
    <row r="41" ht="15.75" spans="1:9">
      <c r="A41" s="71" t="s">
        <v>21</v>
      </c>
      <c r="B41" s="69" t="s">
        <v>22</v>
      </c>
      <c r="C41" s="77">
        <f>C40-ROUND(C40/1.2,5)</f>
        <v>688.548829550548</v>
      </c>
      <c r="D41" s="73"/>
      <c r="E41" s="88"/>
      <c r="F41" s="73"/>
      <c r="G41" s="64"/>
      <c r="H41" s="64"/>
      <c r="I41" s="64"/>
    </row>
    <row r="42" ht="15.75" spans="1:9">
      <c r="A42" s="63">
        <v>3</v>
      </c>
      <c r="B42" s="69" t="s">
        <v>23</v>
      </c>
      <c r="C42" s="91">
        <f>C40*I40</f>
        <v>5225.35675419438</v>
      </c>
      <c r="D42" s="73"/>
      <c r="E42" s="82"/>
      <c r="F42" s="83"/>
      <c r="G42" s="64"/>
      <c r="H42" s="64"/>
      <c r="I42" s="64"/>
    </row>
    <row r="43" ht="15.75" spans="1:9">
      <c r="A43" s="63"/>
      <c r="B43" s="69" t="s">
        <v>24</v>
      </c>
      <c r="C43" s="77">
        <f>C33</f>
        <v>0.77</v>
      </c>
      <c r="D43" s="73"/>
      <c r="E43" s="82"/>
      <c r="F43" s="83"/>
      <c r="G43" s="64"/>
      <c r="H43" s="64"/>
      <c r="I43" s="64"/>
    </row>
    <row r="44" ht="15.75" spans="1:9">
      <c r="A44" s="63"/>
      <c r="B44" s="69" t="s">
        <v>25</v>
      </c>
      <c r="C44" s="85">
        <f>C42*C43</f>
        <v>4023.52470072968</v>
      </c>
      <c r="D44" s="73"/>
      <c r="E44" s="82"/>
      <c r="F44" s="83"/>
      <c r="G44" s="64"/>
      <c r="H44" s="64"/>
      <c r="I44" s="64"/>
    </row>
    <row r="45" ht="15.75" spans="1:9">
      <c r="A45" s="63"/>
      <c r="B45" s="69"/>
      <c r="C45" s="90"/>
      <c r="D45" s="73"/>
      <c r="E45" s="92"/>
      <c r="F45" s="73"/>
      <c r="G45" s="64"/>
      <c r="H45" s="64"/>
      <c r="I45" s="64"/>
    </row>
    <row r="46" ht="15.75" spans="1:9">
      <c r="A46" s="63"/>
      <c r="B46" s="69" t="s">
        <v>27</v>
      </c>
      <c r="C46" s="93">
        <f>C34+C44</f>
        <v>4499.26314874487</v>
      </c>
      <c r="D46" s="73"/>
      <c r="E46" s="82"/>
      <c r="F46" s="83"/>
      <c r="G46" s="64"/>
      <c r="H46" s="64"/>
      <c r="I46" s="94"/>
    </row>
    <row r="47" ht="15.75" spans="1:9">
      <c r="A47" s="65"/>
      <c r="B47" s="65"/>
      <c r="C47" s="65"/>
      <c r="D47" s="94"/>
      <c r="E47" s="64"/>
      <c r="F47" s="89"/>
      <c r="G47" s="64"/>
      <c r="H47" s="64"/>
      <c r="I47" s="64"/>
    </row>
    <row r="48" ht="15.75" spans="1:9">
      <c r="A48" s="95" t="s">
        <v>28</v>
      </c>
      <c r="B48" s="65"/>
      <c r="C48" s="65"/>
      <c r="D48" s="64"/>
      <c r="E48" s="96"/>
      <c r="F48" s="64"/>
      <c r="G48" s="64"/>
      <c r="H48" s="64"/>
      <c r="I48" s="64"/>
    </row>
  </sheetData>
  <mergeCells count="7">
    <mergeCell ref="A12:C12"/>
    <mergeCell ref="A16:C16"/>
    <mergeCell ref="A17:C17"/>
    <mergeCell ref="A19:C19"/>
    <mergeCell ref="A20:C20"/>
    <mergeCell ref="A25:C25"/>
    <mergeCell ref="A35:C35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95</v>
      </c>
    </row>
    <row r="2" ht="45.75" customHeight="1" spans="1:8">
      <c r="A2" s="31"/>
      <c r="B2" s="31" t="s">
        <v>96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112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98</v>
      </c>
      <c r="C7" s="36" t="s">
        <v>113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99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104</v>
      </c>
      <c r="C13" s="4" t="s">
        <v>81</v>
      </c>
      <c r="D13" s="43">
        <v>0</v>
      </c>
      <c r="E13" s="43">
        <v>0</v>
      </c>
      <c r="F13" s="43">
        <v>0</v>
      </c>
      <c r="G13" s="43">
        <v>361.56212181772</v>
      </c>
      <c r="H13" s="43">
        <v>361.56212181772</v>
      </c>
      <c r="J13" s="27"/>
    </row>
    <row r="14" ht="17.1" customHeight="1" spans="1:9">
      <c r="A14" s="3"/>
      <c r="B14" s="44"/>
      <c r="C14" s="44" t="s">
        <v>102</v>
      </c>
      <c r="D14" s="43">
        <v>0</v>
      </c>
      <c r="E14" s="43">
        <v>0</v>
      </c>
      <c r="F14" s="43">
        <v>0</v>
      </c>
      <c r="G14" s="43">
        <v>361.56212181772</v>
      </c>
      <c r="H14" s="43">
        <v>361.56212181772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9"/>
  <sheetViews>
    <sheetView zoomScale="75" zoomScaleNormal="75" workbookViewId="0">
      <selection activeCell="A1" sqref="$A1:$XFD1048576"/>
    </sheetView>
  </sheetViews>
  <sheetFormatPr defaultColWidth="8.71428571428571" defaultRowHeight="18.75" outlineLevelCol="7"/>
  <cols>
    <col min="1" max="1" width="18" style="8" customWidth="1"/>
    <col min="2" max="2" width="92.7142857142857" style="9" customWidth="1"/>
    <col min="3" max="3" width="30" style="9" customWidth="1"/>
    <col min="4" max="4" width="15.7142857142857" style="10" customWidth="1"/>
    <col min="5" max="6" width="14.2857142857143" style="10" customWidth="1"/>
    <col min="7" max="7" width="20.1428571428571" style="10" customWidth="1"/>
    <col min="8" max="8" width="136.285714285714" style="9" customWidth="1"/>
    <col min="10" max="10" width="19.4285714285714" customWidth="1"/>
  </cols>
  <sheetData>
    <row r="1" customFormat="1" ht="76.15" customHeight="1" spans="1:8">
      <c r="A1" s="11" t="s">
        <v>114</v>
      </c>
      <c r="B1" s="11" t="s">
        <v>115</v>
      </c>
      <c r="C1" s="11" t="s">
        <v>116</v>
      </c>
      <c r="D1" s="11" t="s">
        <v>117</v>
      </c>
      <c r="E1" s="11" t="s">
        <v>118</v>
      </c>
      <c r="F1" s="11" t="s">
        <v>119</v>
      </c>
      <c r="G1" s="11" t="s">
        <v>120</v>
      </c>
      <c r="H1" s="11" t="s">
        <v>121</v>
      </c>
    </row>
    <row r="2" customFormat="1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customFormat="1" ht="25.5" spans="1:8">
      <c r="A3" s="12" t="s">
        <v>122</v>
      </c>
      <c r="B3" s="13"/>
      <c r="C3" s="14"/>
      <c r="D3" s="15">
        <v>5547.8433393161</v>
      </c>
      <c r="E3" s="16"/>
      <c r="F3" s="16"/>
      <c r="G3" s="16"/>
      <c r="H3" s="17"/>
    </row>
    <row r="4" customFormat="1" spans="1:8">
      <c r="A4" s="11" t="s">
        <v>123</v>
      </c>
      <c r="B4" s="18" t="s">
        <v>124</v>
      </c>
      <c r="C4" s="14"/>
      <c r="D4" s="15">
        <v>625.18763964148</v>
      </c>
      <c r="E4" s="16"/>
      <c r="F4" s="16"/>
      <c r="G4" s="16"/>
      <c r="H4" s="17"/>
    </row>
    <row r="5" customFormat="1" spans="1:8">
      <c r="A5" s="11"/>
      <c r="B5" s="18" t="s">
        <v>125</v>
      </c>
      <c r="C5" s="11"/>
      <c r="D5" s="15">
        <v>23.557605354311</v>
      </c>
      <c r="E5" s="16"/>
      <c r="F5" s="16"/>
      <c r="G5" s="16"/>
      <c r="H5" s="19"/>
    </row>
    <row r="6" customFormat="1" spans="1:8">
      <c r="A6" s="19"/>
      <c r="B6" s="18" t="s">
        <v>126</v>
      </c>
      <c r="C6" s="11"/>
      <c r="D6" s="15">
        <v>4899.0980943203</v>
      </c>
      <c r="E6" s="16"/>
      <c r="F6" s="16"/>
      <c r="G6" s="16"/>
      <c r="H6" s="19"/>
    </row>
    <row r="7" customFormat="1" spans="1:8">
      <c r="A7" s="19"/>
      <c r="B7" s="18" t="s">
        <v>127</v>
      </c>
      <c r="C7" s="11"/>
      <c r="D7" s="15">
        <v>0</v>
      </c>
      <c r="E7" s="16"/>
      <c r="F7" s="16"/>
      <c r="G7" s="16"/>
      <c r="H7" s="19"/>
    </row>
    <row r="8" customFormat="1" spans="1:8">
      <c r="A8" s="20" t="s">
        <v>128</v>
      </c>
      <c r="B8" s="21"/>
      <c r="C8" s="11" t="s">
        <v>129</v>
      </c>
      <c r="D8" s="22">
        <v>5547.8433393161</v>
      </c>
      <c r="E8" s="16">
        <v>1</v>
      </c>
      <c r="F8" s="16" t="s">
        <v>130</v>
      </c>
      <c r="G8" s="22">
        <v>5547.8433393161</v>
      </c>
      <c r="H8" s="19"/>
    </row>
    <row r="9" customFormat="1" spans="1:8">
      <c r="A9" s="23">
        <v>1</v>
      </c>
      <c r="B9" s="18" t="s">
        <v>124</v>
      </c>
      <c r="C9" s="11"/>
      <c r="D9" s="22">
        <v>625.18763964148</v>
      </c>
      <c r="E9" s="16"/>
      <c r="F9" s="16"/>
      <c r="G9" s="16"/>
      <c r="H9" s="19" t="s">
        <v>131</v>
      </c>
    </row>
    <row r="10" customFormat="1" spans="1:8">
      <c r="A10" s="11"/>
      <c r="B10" s="18" t="s">
        <v>125</v>
      </c>
      <c r="C10" s="11"/>
      <c r="D10" s="22">
        <v>23.557605354311</v>
      </c>
      <c r="E10" s="16"/>
      <c r="F10" s="16"/>
      <c r="G10" s="16"/>
      <c r="H10" s="19"/>
    </row>
    <row r="11" customFormat="1" spans="1:8">
      <c r="A11" s="11"/>
      <c r="B11" s="18" t="s">
        <v>126</v>
      </c>
      <c r="C11" s="11"/>
      <c r="D11" s="22">
        <v>4899.0980943203</v>
      </c>
      <c r="E11" s="16"/>
      <c r="F11" s="16"/>
      <c r="G11" s="16"/>
      <c r="H11" s="19"/>
    </row>
    <row r="12" customFormat="1" spans="1:8">
      <c r="A12" s="11"/>
      <c r="B12" s="18" t="s">
        <v>127</v>
      </c>
      <c r="C12" s="11"/>
      <c r="D12" s="22">
        <v>0</v>
      </c>
      <c r="E12" s="16"/>
      <c r="F12" s="16"/>
      <c r="G12" s="16"/>
      <c r="H12" s="19"/>
    </row>
    <row r="13" customFormat="1" ht="25.5" spans="1:8">
      <c r="A13" s="24" t="s">
        <v>67</v>
      </c>
      <c r="B13" s="13"/>
      <c r="C13" s="11"/>
      <c r="D13" s="15">
        <v>112.30826633208</v>
      </c>
      <c r="E13" s="16"/>
      <c r="F13" s="16"/>
      <c r="G13" s="16"/>
      <c r="H13" s="19"/>
    </row>
    <row r="14" customFormat="1" spans="1:8">
      <c r="A14" s="11" t="s">
        <v>132</v>
      </c>
      <c r="B14" s="18" t="s">
        <v>124</v>
      </c>
      <c r="C14" s="11"/>
      <c r="D14" s="15">
        <v>0</v>
      </c>
      <c r="E14" s="16"/>
      <c r="F14" s="16"/>
      <c r="G14" s="16"/>
      <c r="H14" s="19"/>
    </row>
    <row r="15" customFormat="1" spans="1:8">
      <c r="A15" s="11"/>
      <c r="B15" s="18" t="s">
        <v>125</v>
      </c>
      <c r="C15" s="11"/>
      <c r="D15" s="15">
        <v>0</v>
      </c>
      <c r="E15" s="16"/>
      <c r="F15" s="16"/>
      <c r="G15" s="16"/>
      <c r="H15" s="19"/>
    </row>
    <row r="16" customFormat="1" spans="1:8">
      <c r="A16" s="11"/>
      <c r="B16" s="18" t="s">
        <v>126</v>
      </c>
      <c r="C16" s="11"/>
      <c r="D16" s="15">
        <v>0</v>
      </c>
      <c r="E16" s="16"/>
      <c r="F16" s="16"/>
      <c r="G16" s="16"/>
      <c r="H16" s="19"/>
    </row>
    <row r="17" customFormat="1" spans="1:8">
      <c r="A17" s="11"/>
      <c r="B17" s="18" t="s">
        <v>127</v>
      </c>
      <c r="C17" s="11"/>
      <c r="D17" s="15">
        <v>106.80029699305</v>
      </c>
      <c r="E17" s="16"/>
      <c r="F17" s="16"/>
      <c r="G17" s="16"/>
      <c r="H17" s="19"/>
    </row>
    <row r="18" customFormat="1" spans="1:8">
      <c r="A18" s="20" t="s">
        <v>133</v>
      </c>
      <c r="B18" s="21"/>
      <c r="C18" s="11" t="s">
        <v>129</v>
      </c>
      <c r="D18" s="22">
        <v>106.80029699305</v>
      </c>
      <c r="E18" s="16">
        <v>1</v>
      </c>
      <c r="F18" s="16" t="s">
        <v>130</v>
      </c>
      <c r="G18" s="22">
        <v>106.80029699305</v>
      </c>
      <c r="H18" s="19"/>
    </row>
    <row r="19" customFormat="1" spans="1:8">
      <c r="A19" s="23">
        <v>1</v>
      </c>
      <c r="B19" s="18" t="s">
        <v>124</v>
      </c>
      <c r="C19" s="11"/>
      <c r="D19" s="22">
        <v>0</v>
      </c>
      <c r="E19" s="16"/>
      <c r="F19" s="16"/>
      <c r="G19" s="16"/>
      <c r="H19" s="19" t="s">
        <v>131</v>
      </c>
    </row>
    <row r="20" customFormat="1" spans="1:8">
      <c r="A20" s="11"/>
      <c r="B20" s="18" t="s">
        <v>125</v>
      </c>
      <c r="C20" s="11"/>
      <c r="D20" s="22">
        <v>0</v>
      </c>
      <c r="E20" s="16"/>
      <c r="F20" s="16"/>
      <c r="G20" s="16"/>
      <c r="H20" s="19"/>
    </row>
    <row r="21" customFormat="1" spans="1:8">
      <c r="A21" s="11"/>
      <c r="B21" s="18" t="s">
        <v>126</v>
      </c>
      <c r="C21" s="11"/>
      <c r="D21" s="22">
        <v>0</v>
      </c>
      <c r="E21" s="16"/>
      <c r="F21" s="16"/>
      <c r="G21" s="16"/>
      <c r="H21" s="19"/>
    </row>
    <row r="22" customFormat="1" spans="1:8">
      <c r="A22" s="11"/>
      <c r="B22" s="18" t="s">
        <v>127</v>
      </c>
      <c r="C22" s="11"/>
      <c r="D22" s="22">
        <v>106.80029699305</v>
      </c>
      <c r="E22" s="16"/>
      <c r="F22" s="16"/>
      <c r="G22" s="16"/>
      <c r="H22" s="19"/>
    </row>
    <row r="23" customFormat="1" spans="1:8">
      <c r="A23" s="11" t="s">
        <v>134</v>
      </c>
      <c r="B23" s="18" t="s">
        <v>124</v>
      </c>
      <c r="C23" s="11"/>
      <c r="D23" s="15">
        <v>0</v>
      </c>
      <c r="E23" s="16"/>
      <c r="F23" s="16"/>
      <c r="G23" s="16"/>
      <c r="H23" s="19"/>
    </row>
    <row r="24" customFormat="1" spans="1:8">
      <c r="A24" s="11"/>
      <c r="B24" s="18" t="s">
        <v>125</v>
      </c>
      <c r="C24" s="11"/>
      <c r="D24" s="15">
        <v>0</v>
      </c>
      <c r="E24" s="16"/>
      <c r="F24" s="16"/>
      <c r="G24" s="16"/>
      <c r="H24" s="19"/>
    </row>
    <row r="25" customFormat="1" spans="1:8">
      <c r="A25" s="11"/>
      <c r="B25" s="18" t="s">
        <v>126</v>
      </c>
      <c r="C25" s="11"/>
      <c r="D25" s="15">
        <v>0</v>
      </c>
      <c r="E25" s="16"/>
      <c r="F25" s="16"/>
      <c r="G25" s="16"/>
      <c r="H25" s="19"/>
    </row>
    <row r="26" customFormat="1" spans="1:8">
      <c r="A26" s="11"/>
      <c r="B26" s="18" t="s">
        <v>127</v>
      </c>
      <c r="C26" s="11"/>
      <c r="D26" s="15">
        <v>112.30826633208</v>
      </c>
      <c r="E26" s="16"/>
      <c r="F26" s="16"/>
      <c r="G26" s="16"/>
      <c r="H26" s="19"/>
    </row>
    <row r="27" customFormat="1" spans="1:8">
      <c r="A27" s="20" t="s">
        <v>67</v>
      </c>
      <c r="B27" s="21"/>
      <c r="C27" s="11" t="s">
        <v>135</v>
      </c>
      <c r="D27" s="22">
        <v>5.5079693390342</v>
      </c>
      <c r="E27" s="16">
        <v>0.09</v>
      </c>
      <c r="F27" s="16" t="s">
        <v>136</v>
      </c>
      <c r="G27" s="22">
        <v>61.199659322602</v>
      </c>
      <c r="H27" s="19"/>
    </row>
    <row r="28" customFormat="1" spans="1:8">
      <c r="A28" s="23">
        <v>1</v>
      </c>
      <c r="B28" s="18" t="s">
        <v>124</v>
      </c>
      <c r="C28" s="11"/>
      <c r="D28" s="22">
        <v>0</v>
      </c>
      <c r="E28" s="16"/>
      <c r="F28" s="16"/>
      <c r="G28" s="16"/>
      <c r="H28" s="19" t="s">
        <v>43</v>
      </c>
    </row>
    <row r="29" customFormat="1" spans="1:8">
      <c r="A29" s="11"/>
      <c r="B29" s="18" t="s">
        <v>125</v>
      </c>
      <c r="C29" s="11"/>
      <c r="D29" s="22">
        <v>0</v>
      </c>
      <c r="E29" s="16"/>
      <c r="F29" s="16"/>
      <c r="G29" s="16"/>
      <c r="H29" s="19"/>
    </row>
    <row r="30" customFormat="1" spans="1:8">
      <c r="A30" s="11"/>
      <c r="B30" s="18" t="s">
        <v>126</v>
      </c>
      <c r="C30" s="11"/>
      <c r="D30" s="22">
        <v>0</v>
      </c>
      <c r="E30" s="16"/>
      <c r="F30" s="16"/>
      <c r="G30" s="16"/>
      <c r="H30" s="19"/>
    </row>
    <row r="31" customFormat="1" spans="1:8">
      <c r="A31" s="11"/>
      <c r="B31" s="18" t="s">
        <v>127</v>
      </c>
      <c r="C31" s="11"/>
      <c r="D31" s="22">
        <v>5.5079693390342</v>
      </c>
      <c r="E31" s="16"/>
      <c r="F31" s="16"/>
      <c r="G31" s="16"/>
      <c r="H31" s="19"/>
    </row>
    <row r="32" customFormat="1" ht="25.5" spans="1:8">
      <c r="A32" s="24" t="s">
        <v>81</v>
      </c>
      <c r="B32" s="13"/>
      <c r="C32" s="11"/>
      <c r="D32" s="15">
        <v>552.1334060983</v>
      </c>
      <c r="E32" s="16"/>
      <c r="F32" s="16"/>
      <c r="G32" s="16"/>
      <c r="H32" s="19"/>
    </row>
    <row r="33" customFormat="1" spans="1:8">
      <c r="A33" s="11" t="s">
        <v>137</v>
      </c>
      <c r="B33" s="18" t="s">
        <v>124</v>
      </c>
      <c r="C33" s="11"/>
      <c r="D33" s="15">
        <v>0</v>
      </c>
      <c r="E33" s="16"/>
      <c r="F33" s="16"/>
      <c r="G33" s="16"/>
      <c r="H33" s="19"/>
    </row>
    <row r="34" customFormat="1" spans="1:8">
      <c r="A34" s="11"/>
      <c r="B34" s="18" t="s">
        <v>125</v>
      </c>
      <c r="C34" s="11"/>
      <c r="D34" s="15">
        <v>0</v>
      </c>
      <c r="E34" s="16"/>
      <c r="F34" s="16"/>
      <c r="G34" s="16"/>
      <c r="H34" s="19"/>
    </row>
    <row r="35" customFormat="1" spans="1:8">
      <c r="A35" s="11"/>
      <c r="B35" s="18" t="s">
        <v>126</v>
      </c>
      <c r="C35" s="11"/>
      <c r="D35" s="15">
        <v>0</v>
      </c>
      <c r="E35" s="16"/>
      <c r="F35" s="16"/>
      <c r="G35" s="16"/>
      <c r="H35" s="19"/>
    </row>
    <row r="36" customFormat="1" spans="1:8">
      <c r="A36" s="11"/>
      <c r="B36" s="18" t="s">
        <v>127</v>
      </c>
      <c r="C36" s="11"/>
      <c r="D36" s="15">
        <v>488.63209030883</v>
      </c>
      <c r="E36" s="16"/>
      <c r="F36" s="16"/>
      <c r="G36" s="16"/>
      <c r="H36" s="19"/>
    </row>
    <row r="37" customFormat="1" spans="1:8">
      <c r="A37" s="20" t="s">
        <v>81</v>
      </c>
      <c r="B37" s="21"/>
      <c r="C37" s="11" t="s">
        <v>129</v>
      </c>
      <c r="D37" s="22">
        <v>488.63209030883</v>
      </c>
      <c r="E37" s="16">
        <v>1</v>
      </c>
      <c r="F37" s="16" t="s">
        <v>130</v>
      </c>
      <c r="G37" s="22">
        <v>488.63209030883</v>
      </c>
      <c r="H37" s="19"/>
    </row>
    <row r="38" customFormat="1" spans="1:8">
      <c r="A38" s="23">
        <v>1</v>
      </c>
      <c r="B38" s="18" t="s">
        <v>124</v>
      </c>
      <c r="C38" s="11"/>
      <c r="D38" s="22">
        <v>0</v>
      </c>
      <c r="E38" s="16"/>
      <c r="F38" s="16"/>
      <c r="G38" s="16"/>
      <c r="H38" s="19" t="s">
        <v>131</v>
      </c>
    </row>
    <row r="39" customFormat="1" spans="1:8">
      <c r="A39" s="11"/>
      <c r="B39" s="18" t="s">
        <v>125</v>
      </c>
      <c r="C39" s="11"/>
      <c r="D39" s="22">
        <v>0</v>
      </c>
      <c r="E39" s="16"/>
      <c r="F39" s="16"/>
      <c r="G39" s="16"/>
      <c r="H39" s="19"/>
    </row>
    <row r="40" customFormat="1" spans="1:8">
      <c r="A40" s="11"/>
      <c r="B40" s="18" t="s">
        <v>126</v>
      </c>
      <c r="C40" s="11"/>
      <c r="D40" s="22">
        <v>0</v>
      </c>
      <c r="E40" s="16"/>
      <c r="F40" s="16"/>
      <c r="G40" s="16"/>
      <c r="H40" s="19"/>
    </row>
    <row r="41" customFormat="1" spans="1:8">
      <c r="A41" s="11"/>
      <c r="B41" s="18" t="s">
        <v>127</v>
      </c>
      <c r="C41" s="11"/>
      <c r="D41" s="22">
        <v>488.63209030883</v>
      </c>
      <c r="E41" s="16"/>
      <c r="F41" s="16"/>
      <c r="G41" s="16"/>
      <c r="H41" s="19"/>
    </row>
    <row r="42" customFormat="1" spans="1:8">
      <c r="A42" s="11" t="s">
        <v>138</v>
      </c>
      <c r="B42" s="18" t="s">
        <v>124</v>
      </c>
      <c r="C42" s="11"/>
      <c r="D42" s="15">
        <v>0</v>
      </c>
      <c r="E42" s="16"/>
      <c r="F42" s="16"/>
      <c r="G42" s="16"/>
      <c r="H42" s="19"/>
    </row>
    <row r="43" customFormat="1" spans="1:8">
      <c r="A43" s="11"/>
      <c r="B43" s="18" t="s">
        <v>125</v>
      </c>
      <c r="C43" s="11"/>
      <c r="D43" s="15">
        <v>0</v>
      </c>
      <c r="E43" s="16"/>
      <c r="F43" s="16"/>
      <c r="G43" s="16"/>
      <c r="H43" s="19"/>
    </row>
    <row r="44" customFormat="1" spans="1:8">
      <c r="A44" s="11"/>
      <c r="B44" s="18" t="s">
        <v>126</v>
      </c>
      <c r="C44" s="11"/>
      <c r="D44" s="15">
        <v>0</v>
      </c>
      <c r="E44" s="16"/>
      <c r="F44" s="16"/>
      <c r="G44" s="16"/>
      <c r="H44" s="19"/>
    </row>
    <row r="45" customFormat="1" spans="1:8">
      <c r="A45" s="11"/>
      <c r="B45" s="18" t="s">
        <v>127</v>
      </c>
      <c r="C45" s="11"/>
      <c r="D45" s="15">
        <v>552.1334060983</v>
      </c>
      <c r="E45" s="16"/>
      <c r="F45" s="16"/>
      <c r="G45" s="16"/>
      <c r="H45" s="19"/>
    </row>
    <row r="46" customFormat="1" spans="1:8">
      <c r="A46" s="20" t="s">
        <v>81</v>
      </c>
      <c r="B46" s="21"/>
      <c r="C46" s="11" t="s">
        <v>139</v>
      </c>
      <c r="D46" s="22">
        <v>8.895</v>
      </c>
      <c r="E46" s="16">
        <v>1</v>
      </c>
      <c r="F46" s="16" t="s">
        <v>130</v>
      </c>
      <c r="G46" s="22">
        <v>8.895</v>
      </c>
      <c r="H46" s="19"/>
    </row>
    <row r="47" customFormat="1" spans="1:8">
      <c r="A47" s="23">
        <v>1</v>
      </c>
      <c r="B47" s="18" t="s">
        <v>124</v>
      </c>
      <c r="C47" s="11"/>
      <c r="D47" s="22">
        <v>0</v>
      </c>
      <c r="E47" s="16"/>
      <c r="F47" s="16"/>
      <c r="G47" s="16"/>
      <c r="H47" s="19" t="s">
        <v>43</v>
      </c>
    </row>
    <row r="48" customFormat="1" spans="1:8">
      <c r="A48" s="11"/>
      <c r="B48" s="18" t="s">
        <v>125</v>
      </c>
      <c r="C48" s="11"/>
      <c r="D48" s="22">
        <v>0</v>
      </c>
      <c r="E48" s="16"/>
      <c r="F48" s="16"/>
      <c r="G48" s="16"/>
      <c r="H48" s="19"/>
    </row>
    <row r="49" customFormat="1" spans="1:8">
      <c r="A49" s="11"/>
      <c r="B49" s="18" t="s">
        <v>126</v>
      </c>
      <c r="C49" s="11"/>
      <c r="D49" s="22">
        <v>0</v>
      </c>
      <c r="E49" s="16"/>
      <c r="F49" s="16"/>
      <c r="G49" s="16"/>
      <c r="H49" s="19"/>
    </row>
    <row r="50" customFormat="1" spans="1:8">
      <c r="A50" s="11"/>
      <c r="B50" s="18" t="s">
        <v>127</v>
      </c>
      <c r="C50" s="11"/>
      <c r="D50" s="22">
        <v>8.895</v>
      </c>
      <c r="E50" s="16"/>
      <c r="F50" s="16"/>
      <c r="G50" s="16"/>
      <c r="H50" s="19"/>
    </row>
    <row r="51" customFormat="1" spans="1:8">
      <c r="A51" s="20" t="s">
        <v>81</v>
      </c>
      <c r="B51" s="21"/>
      <c r="C51" s="11" t="s">
        <v>135</v>
      </c>
      <c r="D51" s="22">
        <v>54.606315789474</v>
      </c>
      <c r="E51" s="16">
        <v>0.09</v>
      </c>
      <c r="F51" s="16" t="s">
        <v>136</v>
      </c>
      <c r="G51" s="22">
        <v>606.73684210526</v>
      </c>
      <c r="H51" s="19"/>
    </row>
    <row r="52" customFormat="1" spans="1:8">
      <c r="A52" s="23">
        <v>2</v>
      </c>
      <c r="B52" s="18" t="s">
        <v>124</v>
      </c>
      <c r="C52" s="11"/>
      <c r="D52" s="22">
        <v>0</v>
      </c>
      <c r="E52" s="16"/>
      <c r="F52" s="16"/>
      <c r="G52" s="16"/>
      <c r="H52" s="19" t="s">
        <v>43</v>
      </c>
    </row>
    <row r="53" customFormat="1" spans="1:8">
      <c r="A53" s="11"/>
      <c r="B53" s="18" t="s">
        <v>125</v>
      </c>
      <c r="C53" s="11"/>
      <c r="D53" s="22">
        <v>0</v>
      </c>
      <c r="E53" s="16"/>
      <c r="F53" s="16"/>
      <c r="G53" s="16"/>
      <c r="H53" s="19"/>
    </row>
    <row r="54" customFormat="1" spans="1:8">
      <c r="A54" s="11"/>
      <c r="B54" s="18" t="s">
        <v>126</v>
      </c>
      <c r="C54" s="11"/>
      <c r="D54" s="22">
        <v>0</v>
      </c>
      <c r="E54" s="16"/>
      <c r="F54" s="16"/>
      <c r="G54" s="16"/>
      <c r="H54" s="19"/>
    </row>
    <row r="55" customFormat="1" spans="1:8">
      <c r="A55" s="11"/>
      <c r="B55" s="18" t="s">
        <v>127</v>
      </c>
      <c r="C55" s="11"/>
      <c r="D55" s="22">
        <v>54.606315789474</v>
      </c>
      <c r="E55" s="16"/>
      <c r="F55" s="16"/>
      <c r="G55" s="16"/>
      <c r="H55" s="19"/>
    </row>
    <row r="56" customFormat="1" ht="25.5" spans="1:8">
      <c r="A56" s="24"/>
      <c r="B56" s="13"/>
      <c r="C56" s="11"/>
      <c r="D56" s="15">
        <v>77.47</v>
      </c>
      <c r="E56" s="16"/>
      <c r="F56" s="16"/>
      <c r="G56" s="16"/>
      <c r="H56" s="19"/>
    </row>
    <row r="57" customFormat="1" spans="1:8">
      <c r="A57" s="11" t="s">
        <v>140</v>
      </c>
      <c r="B57" s="18" t="s">
        <v>124</v>
      </c>
      <c r="C57" s="11"/>
      <c r="D57" s="15">
        <v>71.25</v>
      </c>
      <c r="E57" s="16"/>
      <c r="F57" s="16"/>
      <c r="G57" s="16"/>
      <c r="H57" s="19"/>
    </row>
    <row r="58" customFormat="1" spans="1:8">
      <c r="A58" s="11"/>
      <c r="B58" s="18" t="s">
        <v>125</v>
      </c>
      <c r="C58" s="11"/>
      <c r="D58" s="15">
        <v>6.22</v>
      </c>
      <c r="E58" s="16"/>
      <c r="F58" s="16"/>
      <c r="G58" s="16"/>
      <c r="H58" s="19"/>
    </row>
    <row r="59" customFormat="1" spans="1:8">
      <c r="A59" s="11"/>
      <c r="B59" s="18" t="s">
        <v>126</v>
      </c>
      <c r="C59" s="11"/>
      <c r="D59" s="15">
        <v>0</v>
      </c>
      <c r="E59" s="16"/>
      <c r="F59" s="16"/>
      <c r="G59" s="16"/>
      <c r="H59" s="19"/>
    </row>
    <row r="60" customFormat="1" spans="1:8">
      <c r="A60" s="11"/>
      <c r="B60" s="18" t="s">
        <v>127</v>
      </c>
      <c r="C60" s="11"/>
      <c r="D60" s="15">
        <v>0</v>
      </c>
      <c r="E60" s="16"/>
      <c r="F60" s="16"/>
      <c r="G60" s="16"/>
      <c r="H60" s="19"/>
    </row>
    <row r="61" customFormat="1" spans="1:8">
      <c r="A61" s="20" t="s">
        <v>101</v>
      </c>
      <c r="B61" s="21"/>
      <c r="C61" s="11" t="s">
        <v>139</v>
      </c>
      <c r="D61" s="22">
        <v>77.47</v>
      </c>
      <c r="E61" s="16">
        <v>1</v>
      </c>
      <c r="F61" s="16" t="s">
        <v>130</v>
      </c>
      <c r="G61" s="22">
        <v>77.47</v>
      </c>
      <c r="H61" s="19"/>
    </row>
    <row r="62" customFormat="1" spans="1:8">
      <c r="A62" s="23">
        <v>1</v>
      </c>
      <c r="B62" s="18" t="s">
        <v>124</v>
      </c>
      <c r="C62" s="11"/>
      <c r="D62" s="22">
        <v>71.25</v>
      </c>
      <c r="E62" s="16"/>
      <c r="F62" s="16"/>
      <c r="G62" s="16"/>
      <c r="H62" s="19" t="s">
        <v>43</v>
      </c>
    </row>
    <row r="63" customFormat="1" spans="1:8">
      <c r="A63" s="11"/>
      <c r="B63" s="18" t="s">
        <v>125</v>
      </c>
      <c r="C63" s="11"/>
      <c r="D63" s="22">
        <v>6.22</v>
      </c>
      <c r="E63" s="16"/>
      <c r="F63" s="16"/>
      <c r="G63" s="16"/>
      <c r="H63" s="19"/>
    </row>
    <row r="64" customFormat="1" spans="1:8">
      <c r="A64" s="11"/>
      <c r="B64" s="18" t="s">
        <v>126</v>
      </c>
      <c r="C64" s="11"/>
      <c r="D64" s="22">
        <v>0</v>
      </c>
      <c r="E64" s="16"/>
      <c r="F64" s="16"/>
      <c r="G64" s="16"/>
      <c r="H64" s="19"/>
    </row>
    <row r="65" customFormat="1" spans="1:8">
      <c r="A65" s="11"/>
      <c r="B65" s="18" t="s">
        <v>127</v>
      </c>
      <c r="C65" s="11"/>
      <c r="D65" s="22">
        <v>0</v>
      </c>
      <c r="E65" s="16"/>
      <c r="F65" s="16"/>
      <c r="G65" s="16"/>
      <c r="H65" s="19"/>
    </row>
    <row r="66" customFormat="1" ht="25.5" spans="1:8">
      <c r="A66" s="24" t="s">
        <v>43</v>
      </c>
      <c r="B66" s="13"/>
      <c r="C66" s="11"/>
      <c r="D66" s="15">
        <v>475.58208027221</v>
      </c>
      <c r="E66" s="16"/>
      <c r="F66" s="16"/>
      <c r="G66" s="16"/>
      <c r="H66" s="19"/>
    </row>
    <row r="67" customFormat="1" spans="1:8">
      <c r="A67" s="11" t="s">
        <v>140</v>
      </c>
      <c r="B67" s="18" t="s">
        <v>124</v>
      </c>
      <c r="C67" s="11"/>
      <c r="D67" s="15">
        <v>467.80898131525</v>
      </c>
      <c r="E67" s="16"/>
      <c r="F67" s="16"/>
      <c r="G67" s="16"/>
      <c r="H67" s="19"/>
    </row>
    <row r="68" customFormat="1" spans="1:8">
      <c r="A68" s="11"/>
      <c r="B68" s="18" t="s">
        <v>125</v>
      </c>
      <c r="C68" s="11"/>
      <c r="D68" s="15">
        <v>7.7730989569609</v>
      </c>
      <c r="E68" s="16"/>
      <c r="F68" s="16"/>
      <c r="G68" s="16"/>
      <c r="H68" s="19"/>
    </row>
    <row r="69" customFormat="1" spans="1:8">
      <c r="A69" s="11"/>
      <c r="B69" s="18" t="s">
        <v>126</v>
      </c>
      <c r="C69" s="11"/>
      <c r="D69" s="15">
        <v>0</v>
      </c>
      <c r="E69" s="16"/>
      <c r="F69" s="16"/>
      <c r="G69" s="16"/>
      <c r="H69" s="19"/>
    </row>
    <row r="70" customFormat="1" spans="1:8">
      <c r="A70" s="11"/>
      <c r="B70" s="18" t="s">
        <v>127</v>
      </c>
      <c r="C70" s="11"/>
      <c r="D70" s="15">
        <v>0</v>
      </c>
      <c r="E70" s="16"/>
      <c r="F70" s="16"/>
      <c r="G70" s="16"/>
      <c r="H70" s="19"/>
    </row>
    <row r="71" customFormat="1" spans="1:8">
      <c r="A71" s="20" t="s">
        <v>101</v>
      </c>
      <c r="B71" s="21"/>
      <c r="C71" s="11" t="s">
        <v>135</v>
      </c>
      <c r="D71" s="22">
        <v>475.58208027221</v>
      </c>
      <c r="E71" s="16">
        <v>0.09</v>
      </c>
      <c r="F71" s="16" t="s">
        <v>136</v>
      </c>
      <c r="G71" s="22">
        <v>5284.2453363579</v>
      </c>
      <c r="H71" s="19"/>
    </row>
    <row r="72" customFormat="1" spans="1:8">
      <c r="A72" s="23">
        <v>1</v>
      </c>
      <c r="B72" s="18" t="s">
        <v>124</v>
      </c>
      <c r="C72" s="11"/>
      <c r="D72" s="22">
        <v>467.80898131525</v>
      </c>
      <c r="E72" s="16"/>
      <c r="F72" s="16"/>
      <c r="G72" s="16"/>
      <c r="H72" s="19" t="s">
        <v>43</v>
      </c>
    </row>
    <row r="73" customFormat="1" spans="1:8">
      <c r="A73" s="11"/>
      <c r="B73" s="18" t="s">
        <v>125</v>
      </c>
      <c r="C73" s="11"/>
      <c r="D73" s="22">
        <v>7.7730989569609</v>
      </c>
      <c r="E73" s="16"/>
      <c r="F73" s="16"/>
      <c r="G73" s="16"/>
      <c r="H73" s="19"/>
    </row>
    <row r="74" customFormat="1" spans="1:8">
      <c r="A74" s="11"/>
      <c r="B74" s="18" t="s">
        <v>126</v>
      </c>
      <c r="C74" s="11"/>
      <c r="D74" s="22">
        <v>0</v>
      </c>
      <c r="E74" s="16"/>
      <c r="F74" s="16"/>
      <c r="G74" s="16"/>
      <c r="H74" s="19"/>
    </row>
    <row r="75" customFormat="1" spans="1:8">
      <c r="A75" s="11"/>
      <c r="B75" s="18" t="s">
        <v>127</v>
      </c>
      <c r="C75" s="11"/>
      <c r="D75" s="22">
        <v>0</v>
      </c>
      <c r="E75" s="16"/>
      <c r="F75" s="16"/>
      <c r="G75" s="16"/>
      <c r="H75" s="19"/>
    </row>
    <row r="76" customFormat="1" spans="1:8">
      <c r="A76" s="25"/>
      <c r="B76" s="9"/>
      <c r="C76" s="25"/>
      <c r="D76" s="8"/>
      <c r="E76" s="8"/>
      <c r="F76" s="8"/>
      <c r="G76" s="8"/>
      <c r="H76" s="26"/>
    </row>
    <row r="78" customFormat="1" spans="1:8">
      <c r="A78" s="9" t="s">
        <v>141</v>
      </c>
      <c r="B78" s="9"/>
      <c r="C78" s="9"/>
      <c r="D78" s="9"/>
      <c r="E78" s="9"/>
      <c r="F78" s="9"/>
      <c r="G78" s="9"/>
      <c r="H78" s="9"/>
    </row>
    <row r="79" customFormat="1" spans="1:8">
      <c r="A79" s="9" t="s">
        <v>142</v>
      </c>
      <c r="B79" s="9"/>
      <c r="C79" s="9"/>
      <c r="D79" s="9"/>
      <c r="E79" s="9"/>
      <c r="F79" s="9"/>
      <c r="G79" s="9"/>
      <c r="H79" s="9"/>
    </row>
  </sheetData>
  <mergeCells count="46">
    <mergeCell ref="A3:B3"/>
    <mergeCell ref="A8:B8"/>
    <mergeCell ref="A13:B13"/>
    <mergeCell ref="A18:B18"/>
    <mergeCell ref="A27:B27"/>
    <mergeCell ref="A32:B32"/>
    <mergeCell ref="A37:B37"/>
    <mergeCell ref="A46:B46"/>
    <mergeCell ref="A51:B51"/>
    <mergeCell ref="A56:B56"/>
    <mergeCell ref="A61:B61"/>
    <mergeCell ref="A66:B66"/>
    <mergeCell ref="A71:B71"/>
    <mergeCell ref="A78:H78"/>
    <mergeCell ref="A79:H79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62:A65"/>
    <mergeCell ref="A67:A70"/>
    <mergeCell ref="A72:A75"/>
    <mergeCell ref="C8:C12"/>
    <mergeCell ref="C18:C22"/>
    <mergeCell ref="C27:C31"/>
    <mergeCell ref="C37:C41"/>
    <mergeCell ref="C46:C50"/>
    <mergeCell ref="C51:C55"/>
    <mergeCell ref="C61:C65"/>
    <mergeCell ref="C71:C75"/>
    <mergeCell ref="H9:H12"/>
    <mergeCell ref="H19:H22"/>
    <mergeCell ref="H28:H31"/>
    <mergeCell ref="H38:H41"/>
    <mergeCell ref="H47:H50"/>
    <mergeCell ref="H52:H55"/>
    <mergeCell ref="H62:H65"/>
    <mergeCell ref="H72:H75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8"/>
  <sheetViews>
    <sheetView zoomScale="90" zoomScaleNormal="90" workbookViewId="0">
      <selection activeCell="A1" sqref="$A1:$XFD1048576"/>
    </sheetView>
  </sheetViews>
  <sheetFormatPr defaultColWidth="9.14285714285714" defaultRowHeight="15" outlineLevelRow="7"/>
  <cols>
    <col min="1" max="1" width="60.4285714285714" style="1" customWidth="1"/>
    <col min="2" max="3" width="13.7142857142857" style="1" customWidth="1"/>
    <col min="4" max="4" width="17.1428571428571" style="1" customWidth="1"/>
    <col min="5" max="5" width="15" style="1" customWidth="1"/>
    <col min="6" max="6" width="31" style="1" customWidth="1"/>
    <col min="7" max="7" width="25.7142857142857" style="1" customWidth="1"/>
    <col min="8" max="8" width="35" style="1" customWidth="1"/>
    <col min="9" max="9" width="9.14285714285714" style="1"/>
  </cols>
  <sheetData>
    <row r="1" customFormat="1" spans="1:9">
      <c r="A1" s="2" t="s">
        <v>143</v>
      </c>
      <c r="B1" s="2"/>
      <c r="C1" s="2"/>
      <c r="D1" s="2"/>
      <c r="E1" s="2"/>
      <c r="F1" s="2"/>
      <c r="G1" s="2"/>
      <c r="H1" s="2"/>
      <c r="I1" s="1"/>
    </row>
    <row r="3" customFormat="1" ht="44.25" customHeight="1" spans="1:9">
      <c r="A3" s="3" t="s">
        <v>144</v>
      </c>
      <c r="B3" s="3" t="s">
        <v>145</v>
      </c>
      <c r="C3" s="3" t="s">
        <v>146</v>
      </c>
      <c r="D3" s="3" t="s">
        <v>147</v>
      </c>
      <c r="E3" s="3" t="s">
        <v>148</v>
      </c>
      <c r="F3" s="3" t="s">
        <v>149</v>
      </c>
      <c r="G3" s="3" t="s">
        <v>150</v>
      </c>
      <c r="H3" s="3" t="s">
        <v>151</v>
      </c>
      <c r="I3" s="1"/>
    </row>
    <row r="4" customFormat="1" ht="39" customHeight="1" spans="1:9">
      <c r="A4" s="4" t="s">
        <v>152</v>
      </c>
      <c r="B4" s="5" t="s">
        <v>130</v>
      </c>
      <c r="C4" s="6">
        <v>1</v>
      </c>
      <c r="D4" s="6">
        <v>4899.1002765904</v>
      </c>
      <c r="E4" s="5" t="s">
        <v>153</v>
      </c>
      <c r="F4" s="4" t="s">
        <v>152</v>
      </c>
      <c r="G4" s="6">
        <v>4899.1002765904</v>
      </c>
      <c r="H4" s="7" t="s">
        <v>154</v>
      </c>
      <c r="I4" s="1"/>
    </row>
    <row r="5" customFormat="1" ht="39" hidden="1" customHeight="1" spans="1:9">
      <c r="A5" s="4" t="s">
        <v>155</v>
      </c>
      <c r="B5" s="5" t="s">
        <v>130</v>
      </c>
      <c r="C5" s="6">
        <v>4.5</v>
      </c>
      <c r="D5" s="6">
        <v>4.8225376529421</v>
      </c>
      <c r="E5" s="5"/>
      <c r="F5" s="4" t="s">
        <v>155</v>
      </c>
      <c r="G5" s="6">
        <v>21.701419438239</v>
      </c>
      <c r="H5" s="7"/>
      <c r="I5" s="1"/>
    </row>
    <row r="6" customFormat="1" ht="39" customHeight="1" spans="1:9">
      <c r="A6" s="4" t="s">
        <v>156</v>
      </c>
      <c r="B6" s="5" t="s">
        <v>136</v>
      </c>
      <c r="C6" s="6">
        <v>0.10098947368421</v>
      </c>
      <c r="D6" s="6">
        <v>900.30388838926</v>
      </c>
      <c r="E6" s="5">
        <v>0.4</v>
      </c>
      <c r="F6" s="4" t="s">
        <v>156</v>
      </c>
      <c r="G6" s="6">
        <v>90.92121584428</v>
      </c>
      <c r="H6" s="7" t="s">
        <v>157</v>
      </c>
      <c r="I6" s="1"/>
    </row>
    <row r="7" customFormat="1" ht="39" customHeight="1" spans="1:9">
      <c r="A7" s="4" t="s">
        <v>158</v>
      </c>
      <c r="B7" s="5" t="s">
        <v>130</v>
      </c>
      <c r="C7" s="6">
        <v>3</v>
      </c>
      <c r="D7" s="6">
        <v>81.798315329533</v>
      </c>
      <c r="E7" s="5">
        <v>0.4</v>
      </c>
      <c r="F7" s="4" t="s">
        <v>158</v>
      </c>
      <c r="G7" s="6">
        <v>185.98353801241</v>
      </c>
      <c r="H7" s="7" t="s">
        <v>159</v>
      </c>
      <c r="I7" s="1"/>
    </row>
    <row r="8" customFormat="1" ht="39" hidden="1" customHeight="1" spans="1:9">
      <c r="A8" s="4" t="s">
        <v>158</v>
      </c>
      <c r="B8" s="5" t="s">
        <v>130</v>
      </c>
      <c r="C8" s="6">
        <v>0.37894736842105</v>
      </c>
      <c r="D8" s="6">
        <v>19.871333705078</v>
      </c>
      <c r="E8" s="5">
        <v>0.4</v>
      </c>
      <c r="F8" s="5"/>
      <c r="G8" s="6">
        <v>7.5301896145559</v>
      </c>
      <c r="H8" s="7"/>
      <c r="I8" s="1"/>
    </row>
  </sheetData>
  <mergeCells count="1">
    <mergeCell ref="A1:H1"/>
  </mergeCells>
  <pageMargins left="0.19685039370079" right="0.31496062992126" top="0.74803149606299" bottom="0.74803149606299" header="0.31496062992126" footer="0.31496062992126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4"/>
  <sheetViews>
    <sheetView zoomScale="90" zoomScaleNormal="90" topLeftCell="C1" workbookViewId="0">
      <selection activeCell="C18" sqref="C18:C19"/>
    </sheetView>
  </sheetViews>
  <sheetFormatPr defaultColWidth="8.88571428571429" defaultRowHeight="15.75" outlineLevelCol="7"/>
  <cols>
    <col min="1" max="1" width="10.8857142857143" style="27" customWidth="1"/>
    <col min="2" max="2" width="66.3333333333333" style="27" customWidth="1"/>
    <col min="3" max="3" width="66.6666666666667" style="27" customWidth="1"/>
    <col min="4" max="4" width="21.8857142857143" style="27" customWidth="1"/>
    <col min="5" max="5" width="21.1047619047619" style="27" customWidth="1"/>
    <col min="6" max="6" width="23" style="27" customWidth="1"/>
    <col min="7" max="7" width="16.6666666666667" style="27" customWidth="1"/>
    <col min="8" max="8" width="17.4380952380952" style="27" customWidth="1"/>
    <col min="9" max="9" width="8.88571428571429" style="27"/>
  </cols>
  <sheetData>
    <row r="1" spans="1:8">
      <c r="A1" s="30"/>
      <c r="B1" s="30"/>
      <c r="C1" s="30"/>
      <c r="D1" s="30"/>
      <c r="E1" s="30"/>
      <c r="F1" s="30"/>
      <c r="G1" s="30"/>
      <c r="H1" s="30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1"/>
      <c r="B5" s="31"/>
      <c r="C5" s="31"/>
      <c r="D5" s="31"/>
      <c r="E5" s="31"/>
      <c r="F5" s="31"/>
      <c r="G5" s="31"/>
      <c r="H5" s="31"/>
    </row>
    <row r="6" spans="1:8">
      <c r="A6" s="31"/>
      <c r="B6" s="31"/>
      <c r="C6" s="47"/>
      <c r="D6" s="31"/>
      <c r="E6" s="31"/>
      <c r="F6" s="31"/>
      <c r="G6" s="31"/>
      <c r="H6" s="31"/>
    </row>
    <row r="7" spans="1:8">
      <c r="A7" s="31"/>
      <c r="B7" s="31"/>
      <c r="C7" s="31"/>
      <c r="D7" s="31"/>
      <c r="E7" s="31"/>
      <c r="F7" s="31"/>
      <c r="G7" s="31"/>
      <c r="H7" s="31"/>
    </row>
    <row r="8" spans="1:8">
      <c r="A8" s="33"/>
      <c r="B8" s="33"/>
      <c r="C8" s="33"/>
      <c r="E8" s="33"/>
      <c r="F8" s="33"/>
      <c r="G8" s="33"/>
      <c r="H8" s="33"/>
    </row>
    <row r="9" spans="1:8">
      <c r="A9" s="31"/>
      <c r="B9" s="31"/>
      <c r="C9" s="31"/>
      <c r="D9" s="31"/>
      <c r="E9" s="31"/>
      <c r="F9" s="31"/>
      <c r="G9" s="31"/>
      <c r="H9" s="31"/>
    </row>
    <row r="10" spans="1:8">
      <c r="A10" s="31"/>
      <c r="B10" s="31"/>
      <c r="C10" s="31"/>
      <c r="D10" s="31"/>
      <c r="E10" s="31"/>
      <c r="F10" s="31"/>
      <c r="G10" s="31"/>
      <c r="H10" s="31"/>
    </row>
    <row r="11" spans="1:8">
      <c r="A11" s="34"/>
      <c r="B11" s="34"/>
      <c r="C11" s="48" t="s">
        <v>29</v>
      </c>
      <c r="E11" s="34"/>
      <c r="F11" s="34"/>
      <c r="G11" s="34"/>
      <c r="H11" s="34"/>
    </row>
    <row r="12" spans="1:8">
      <c r="A12" s="31"/>
      <c r="B12" s="31"/>
      <c r="C12" s="31"/>
      <c r="D12" s="31"/>
      <c r="E12" s="31"/>
      <c r="F12" s="31"/>
      <c r="G12" s="31"/>
      <c r="H12" s="31"/>
    </row>
    <row r="13" ht="78.75" customHeight="1" spans="1:8">
      <c r="A13" s="32" t="s">
        <v>3</v>
      </c>
      <c r="B13" s="32"/>
      <c r="C13" s="32"/>
      <c r="D13" s="32"/>
      <c r="E13" s="32"/>
      <c r="F13" s="32"/>
      <c r="G13" s="32"/>
      <c r="H13" s="32"/>
    </row>
    <row r="14" spans="1:8">
      <c r="A14" s="46"/>
      <c r="B14" s="46"/>
      <c r="C14" s="33" t="s">
        <v>4</v>
      </c>
      <c r="E14" s="46"/>
      <c r="F14" s="46"/>
      <c r="G14" s="46"/>
      <c r="H14" s="46"/>
    </row>
    <row r="15" spans="1:8">
      <c r="A15" s="31"/>
      <c r="B15" s="31"/>
      <c r="C15" s="31"/>
      <c r="D15" s="31"/>
      <c r="E15" s="49"/>
      <c r="F15" s="31"/>
      <c r="G15" s="31"/>
      <c r="H15" s="31"/>
    </row>
    <row r="16" spans="1:8">
      <c r="A16" s="31" t="s">
        <v>30</v>
      </c>
      <c r="B16" s="31"/>
      <c r="C16" s="31"/>
      <c r="D16" s="31"/>
      <c r="E16" s="31"/>
      <c r="F16" s="31"/>
      <c r="G16" s="31"/>
      <c r="H16" s="37"/>
    </row>
    <row r="17" spans="1:8">
      <c r="A17" s="31"/>
      <c r="B17" s="31"/>
      <c r="C17" s="31"/>
      <c r="D17" s="31"/>
      <c r="E17" s="31"/>
      <c r="F17" s="31"/>
      <c r="G17" s="31"/>
      <c r="H17" s="31"/>
    </row>
    <row r="18" ht="36" customHeight="1" spans="1:8">
      <c r="A18" s="3" t="s">
        <v>5</v>
      </c>
      <c r="B18" s="3" t="s">
        <v>31</v>
      </c>
      <c r="C18" s="3" t="s">
        <v>32</v>
      </c>
      <c r="D18" s="38" t="s">
        <v>33</v>
      </c>
      <c r="E18" s="39"/>
      <c r="F18" s="39"/>
      <c r="G18" s="39"/>
      <c r="H18" s="40"/>
    </row>
    <row r="19" ht="84.9" customHeight="1" spans="1:8">
      <c r="A19" s="3"/>
      <c r="B19" s="3"/>
      <c r="C19" s="3"/>
      <c r="D19" s="3" t="s">
        <v>34</v>
      </c>
      <c r="E19" s="3" t="s">
        <v>35</v>
      </c>
      <c r="F19" s="3" t="s">
        <v>36</v>
      </c>
      <c r="G19" s="3" t="s">
        <v>37</v>
      </c>
      <c r="H19" s="3" t="s">
        <v>38</v>
      </c>
    </row>
    <row r="20" spans="1:8">
      <c r="A20" s="3">
        <v>1</v>
      </c>
      <c r="B20" s="3">
        <v>2</v>
      </c>
      <c r="C20" s="41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</row>
    <row r="21" ht="17.1" customHeight="1" spans="1:8">
      <c r="A21" s="50"/>
      <c r="B21" s="44"/>
      <c r="C21" s="51" t="s">
        <v>39</v>
      </c>
      <c r="D21" s="52"/>
      <c r="E21" s="52"/>
      <c r="F21" s="52"/>
      <c r="G21" s="52"/>
      <c r="H21" s="52"/>
    </row>
    <row r="22" spans="1:8">
      <c r="A22" s="50"/>
      <c r="B22" s="3"/>
      <c r="C22" s="53"/>
      <c r="D22" s="54"/>
      <c r="E22" s="54"/>
      <c r="F22" s="54"/>
      <c r="G22" s="52"/>
      <c r="H22" s="52">
        <f>SUM(D22:G22)</f>
        <v>0</v>
      </c>
    </row>
    <row r="23" ht="17.1" customHeight="1" spans="1:8">
      <c r="A23" s="3"/>
      <c r="B23" s="44"/>
      <c r="C23" s="51" t="s">
        <v>40</v>
      </c>
      <c r="D23" s="52">
        <f>SUM(D22:D22)</f>
        <v>0</v>
      </c>
      <c r="E23" s="52">
        <f>SUM(E22:E22)</f>
        <v>0</v>
      </c>
      <c r="F23" s="52">
        <f>SUM(F22:F22)</f>
        <v>0</v>
      </c>
      <c r="G23" s="52">
        <f>SUM(G22:G22)</f>
        <v>0</v>
      </c>
      <c r="H23" s="52">
        <f>SUM(D23:G23)</f>
        <v>0</v>
      </c>
    </row>
    <row r="24" ht="17.1" customHeight="1" spans="1:8">
      <c r="A24" s="3"/>
      <c r="B24" s="44"/>
      <c r="C24" s="55" t="s">
        <v>41</v>
      </c>
      <c r="D24" s="52"/>
      <c r="E24" s="52"/>
      <c r="F24" s="52"/>
      <c r="G24" s="52"/>
      <c r="H24" s="52"/>
    </row>
    <row r="25" s="46" customFormat="1" ht="31.5" spans="1:8">
      <c r="A25" s="3">
        <v>1</v>
      </c>
      <c r="B25" s="3" t="s">
        <v>42</v>
      </c>
      <c r="C25" s="53" t="s">
        <v>43</v>
      </c>
      <c r="D25" s="52">
        <v>539.05898131525</v>
      </c>
      <c r="E25" s="52">
        <v>13.993098956961</v>
      </c>
      <c r="F25" s="52">
        <v>0</v>
      </c>
      <c r="G25" s="52">
        <v>0</v>
      </c>
      <c r="H25" s="52">
        <v>553.05208027221</v>
      </c>
    </row>
    <row r="26" ht="31.5" spans="1:8">
      <c r="A26" s="3">
        <v>2</v>
      </c>
      <c r="B26" s="3" t="s">
        <v>44</v>
      </c>
      <c r="C26" s="53" t="s">
        <v>45</v>
      </c>
      <c r="D26" s="52">
        <v>158.9172520769</v>
      </c>
      <c r="E26" s="52">
        <v>182.39961308968</v>
      </c>
      <c r="F26" s="52">
        <v>2270.0862055503</v>
      </c>
      <c r="G26" s="52">
        <v>0</v>
      </c>
      <c r="H26" s="52">
        <v>2611.4030707169</v>
      </c>
    </row>
    <row r="27" ht="17.1" customHeight="1" spans="1:8">
      <c r="A27" s="3"/>
      <c r="B27" s="44"/>
      <c r="C27" s="44" t="s">
        <v>46</v>
      </c>
      <c r="D27" s="52">
        <v>697.97623339215</v>
      </c>
      <c r="E27" s="52">
        <v>196.39271204664</v>
      </c>
      <c r="F27" s="52">
        <v>2270.0862055503</v>
      </c>
      <c r="G27" s="52">
        <v>0</v>
      </c>
      <c r="H27" s="52">
        <v>3164.4551509891</v>
      </c>
    </row>
    <row r="28" ht="17.1" customHeight="1" spans="1:8">
      <c r="A28" s="3"/>
      <c r="B28" s="44"/>
      <c r="C28" s="55" t="s">
        <v>47</v>
      </c>
      <c r="D28" s="52"/>
      <c r="E28" s="52"/>
      <c r="F28" s="52"/>
      <c r="G28" s="52"/>
      <c r="H28" s="52"/>
    </row>
    <row r="29" s="46" customFormat="1" spans="1:8">
      <c r="A29" s="56"/>
      <c r="B29" s="56"/>
      <c r="C29" s="57"/>
      <c r="D29" s="52"/>
      <c r="E29" s="52"/>
      <c r="F29" s="52"/>
      <c r="G29" s="52"/>
      <c r="H29" s="52">
        <f>SUM(D29:G29)</f>
        <v>0</v>
      </c>
    </row>
    <row r="30" ht="17.1" customHeight="1" spans="1:8">
      <c r="A30" s="3"/>
      <c r="B30" s="44"/>
      <c r="C30" s="44" t="s">
        <v>48</v>
      </c>
      <c r="D30" s="52">
        <f>SUM(D29:D29)</f>
        <v>0</v>
      </c>
      <c r="E30" s="52">
        <f>SUM(E29:E29)</f>
        <v>0</v>
      </c>
      <c r="F30" s="52">
        <f>SUM(F29:F29)</f>
        <v>0</v>
      </c>
      <c r="G30" s="52">
        <f>SUM(G29:G29)</f>
        <v>0</v>
      </c>
      <c r="H30" s="52">
        <f>SUM(D30:G30)</f>
        <v>0</v>
      </c>
    </row>
    <row r="31" ht="17.1" customHeight="1" spans="1:8">
      <c r="A31" s="50"/>
      <c r="B31" s="44"/>
      <c r="C31" s="51" t="s">
        <v>49</v>
      </c>
      <c r="D31" s="52"/>
      <c r="E31" s="52"/>
      <c r="F31" s="52"/>
      <c r="G31" s="52"/>
      <c r="H31" s="52"/>
    </row>
    <row r="32" spans="1:8">
      <c r="A32" s="50"/>
      <c r="B32" s="3"/>
      <c r="C32" s="58"/>
      <c r="D32" s="52"/>
      <c r="E32" s="52"/>
      <c r="F32" s="52"/>
      <c r="G32" s="52"/>
      <c r="H32" s="52">
        <f>SUM(D32:G32)</f>
        <v>0</v>
      </c>
    </row>
    <row r="33" ht="17.1" customHeight="1" spans="1:8">
      <c r="A33" s="3"/>
      <c r="B33" s="44"/>
      <c r="C33" s="51" t="s">
        <v>50</v>
      </c>
      <c r="D33" s="52">
        <f>SUM(D32:D32)</f>
        <v>0</v>
      </c>
      <c r="E33" s="52">
        <f>SUM(E32:E32)</f>
        <v>0</v>
      </c>
      <c r="F33" s="52">
        <f>SUM(F32:F32)</f>
        <v>0</v>
      </c>
      <c r="G33" s="52">
        <f>SUM(G32:G32)</f>
        <v>0</v>
      </c>
      <c r="H33" s="52">
        <f>SUM(D33:G33)</f>
        <v>0</v>
      </c>
    </row>
    <row r="34" ht="17.1" customHeight="1" spans="1:8">
      <c r="A34" s="3"/>
      <c r="B34" s="44"/>
      <c r="C34" s="55" t="s">
        <v>51</v>
      </c>
      <c r="D34" s="52"/>
      <c r="E34" s="52"/>
      <c r="F34" s="52"/>
      <c r="G34" s="52"/>
      <c r="H34" s="52"/>
    </row>
    <row r="35" s="46" customFormat="1" spans="1:8">
      <c r="A35" s="56"/>
      <c r="B35" s="56"/>
      <c r="C35" s="57"/>
      <c r="D35" s="52"/>
      <c r="E35" s="52"/>
      <c r="F35" s="52"/>
      <c r="G35" s="52"/>
      <c r="H35" s="52">
        <f>SUM(D35:G35)</f>
        <v>0</v>
      </c>
    </row>
    <row r="36" ht="17.1" customHeight="1" spans="1:8">
      <c r="A36" s="3"/>
      <c r="B36" s="44"/>
      <c r="C36" s="44" t="s">
        <v>52</v>
      </c>
      <c r="D36" s="52">
        <f>SUM(D35:D35)</f>
        <v>0</v>
      </c>
      <c r="E36" s="52">
        <f>SUM(E35:E35)</f>
        <v>0</v>
      </c>
      <c r="F36" s="52">
        <f>SUM(F35:F35)</f>
        <v>0</v>
      </c>
      <c r="G36" s="52">
        <f>SUM(G35:G35)</f>
        <v>0</v>
      </c>
      <c r="H36" s="52">
        <f>SUM(D36:G36)</f>
        <v>0</v>
      </c>
    </row>
    <row r="37" ht="33.9" customHeight="1" spans="1:8">
      <c r="A37" s="3"/>
      <c r="B37" s="44"/>
      <c r="C37" s="55" t="s">
        <v>53</v>
      </c>
      <c r="D37" s="52"/>
      <c r="E37" s="52"/>
      <c r="F37" s="52"/>
      <c r="G37" s="52"/>
      <c r="H37" s="52"/>
    </row>
    <row r="38" s="46" customFormat="1" spans="1:8">
      <c r="A38" s="56"/>
      <c r="B38" s="56"/>
      <c r="C38" s="57"/>
      <c r="D38" s="52"/>
      <c r="E38" s="52"/>
      <c r="F38" s="52"/>
      <c r="G38" s="52"/>
      <c r="H38" s="52">
        <f>SUM(D38:G38)</f>
        <v>0</v>
      </c>
    </row>
    <row r="39" ht="17.1" customHeight="1" spans="1:8">
      <c r="A39" s="3"/>
      <c r="B39" s="44"/>
      <c r="C39" s="44" t="s">
        <v>54</v>
      </c>
      <c r="D39" s="52">
        <f>SUM(D38:D38)</f>
        <v>0</v>
      </c>
      <c r="E39" s="52">
        <f>SUM(E38:E38)</f>
        <v>0</v>
      </c>
      <c r="F39" s="52">
        <f>SUM(F38:F38)</f>
        <v>0</v>
      </c>
      <c r="G39" s="52">
        <f>SUM(G38:G38)</f>
        <v>0</v>
      </c>
      <c r="H39" s="52">
        <f>SUM(D39:G39)</f>
        <v>0</v>
      </c>
    </row>
    <row r="40" ht="17.1" customHeight="1" spans="1:8">
      <c r="A40" s="3"/>
      <c r="B40" s="44"/>
      <c r="C40" s="55" t="s">
        <v>55</v>
      </c>
      <c r="D40" s="52"/>
      <c r="E40" s="52"/>
      <c r="F40" s="52"/>
      <c r="G40" s="52"/>
      <c r="H40" s="52"/>
    </row>
    <row r="41" s="46" customFormat="1" spans="1:8">
      <c r="A41" s="56"/>
      <c r="B41" s="56"/>
      <c r="C41" s="57"/>
      <c r="D41" s="52"/>
      <c r="E41" s="52"/>
      <c r="F41" s="52"/>
      <c r="G41" s="52"/>
      <c r="H41" s="52">
        <f>SUM(D41:G41)</f>
        <v>0</v>
      </c>
    </row>
    <row r="42" ht="17.1" customHeight="1" spans="1:8">
      <c r="A42" s="3"/>
      <c r="B42" s="44"/>
      <c r="C42" s="44" t="s">
        <v>56</v>
      </c>
      <c r="D42" s="52">
        <f>SUM(D41:D41)</f>
        <v>0</v>
      </c>
      <c r="E42" s="52">
        <f>SUM(E41:E41)</f>
        <v>0</v>
      </c>
      <c r="F42" s="52">
        <f>SUM(F41:F41)</f>
        <v>0</v>
      </c>
      <c r="G42" s="52">
        <f>SUM(G41:G41)</f>
        <v>0</v>
      </c>
      <c r="H42" s="52">
        <f>SUM(D42:G42)</f>
        <v>0</v>
      </c>
    </row>
    <row r="43" ht="17.1" customHeight="1" spans="1:8">
      <c r="A43" s="3"/>
      <c r="B43" s="44"/>
      <c r="C43" s="44" t="s">
        <v>57</v>
      </c>
      <c r="D43" s="52">
        <v>697.97623339215</v>
      </c>
      <c r="E43" s="52">
        <v>196.39271204664</v>
      </c>
      <c r="F43" s="52">
        <v>2270.0862055503</v>
      </c>
      <c r="G43" s="52">
        <v>0</v>
      </c>
      <c r="H43" s="52">
        <v>3164.4551509891</v>
      </c>
    </row>
    <row r="44" ht="17.1" customHeight="1" spans="1:8">
      <c r="A44" s="3"/>
      <c r="B44" s="44"/>
      <c r="C44" s="55" t="s">
        <v>58</v>
      </c>
      <c r="D44" s="52"/>
      <c r="E44" s="52"/>
      <c r="F44" s="52"/>
      <c r="G44" s="52"/>
      <c r="H44" s="52"/>
    </row>
    <row r="45" ht="31.5" spans="1:8">
      <c r="A45" s="3">
        <v>3</v>
      </c>
      <c r="B45" s="3" t="s">
        <v>59</v>
      </c>
      <c r="C45" s="53" t="s">
        <v>60</v>
      </c>
      <c r="D45" s="52">
        <v>17.450741273897</v>
      </c>
      <c r="E45" s="52">
        <v>4.9116874158963</v>
      </c>
      <c r="F45" s="52">
        <v>0</v>
      </c>
      <c r="G45" s="52">
        <v>0</v>
      </c>
      <c r="H45" s="52">
        <v>22.362428689793</v>
      </c>
    </row>
    <row r="46" ht="17.1" customHeight="1" spans="1:8">
      <c r="A46" s="3"/>
      <c r="B46" s="44"/>
      <c r="C46" s="44" t="s">
        <v>61</v>
      </c>
      <c r="D46" s="52">
        <v>17.450741273897</v>
      </c>
      <c r="E46" s="52">
        <v>4.9116874158963</v>
      </c>
      <c r="F46" s="52">
        <v>0</v>
      </c>
      <c r="G46" s="52">
        <v>0</v>
      </c>
      <c r="H46" s="52">
        <v>22.362428689793</v>
      </c>
    </row>
    <row r="47" ht="17.1" customHeight="1" spans="1:8">
      <c r="A47" s="3"/>
      <c r="B47" s="44"/>
      <c r="C47" s="44" t="s">
        <v>62</v>
      </c>
      <c r="D47" s="52">
        <v>715.42697466605</v>
      </c>
      <c r="E47" s="52">
        <v>201.30439946254</v>
      </c>
      <c r="F47" s="52">
        <v>2270.0862055503</v>
      </c>
      <c r="G47" s="52">
        <v>0</v>
      </c>
      <c r="H47" s="52">
        <v>3186.8175796789</v>
      </c>
    </row>
    <row r="48" ht="17.1" customHeight="1" spans="1:8">
      <c r="A48" s="3"/>
      <c r="B48" s="44"/>
      <c r="C48" s="44" t="s">
        <v>63</v>
      </c>
      <c r="D48" s="52"/>
      <c r="E48" s="52"/>
      <c r="F48" s="52"/>
      <c r="G48" s="52"/>
      <c r="H48" s="52"/>
    </row>
    <row r="49" ht="31.5" spans="1:8">
      <c r="A49" s="3">
        <v>4</v>
      </c>
      <c r="B49" s="3" t="s">
        <v>64</v>
      </c>
      <c r="C49" s="59" t="s">
        <v>65</v>
      </c>
      <c r="D49" s="52">
        <v>18.673213470013</v>
      </c>
      <c r="E49" s="52">
        <v>5.2567157041583</v>
      </c>
      <c r="F49" s="52">
        <v>0</v>
      </c>
      <c r="G49" s="52">
        <v>0</v>
      </c>
      <c r="H49" s="52">
        <v>23.929929174172</v>
      </c>
    </row>
    <row r="50" spans="1:8">
      <c r="A50" s="3">
        <v>5</v>
      </c>
      <c r="B50" s="3" t="s">
        <v>66</v>
      </c>
      <c r="C50" s="59" t="s">
        <v>67</v>
      </c>
      <c r="D50" s="52">
        <v>0</v>
      </c>
      <c r="E50" s="52">
        <v>0</v>
      </c>
      <c r="F50" s="52">
        <v>0</v>
      </c>
      <c r="G50" s="52">
        <v>5.5079693390342</v>
      </c>
      <c r="H50" s="52">
        <v>5.5079693390342</v>
      </c>
    </row>
    <row r="51" spans="1:8">
      <c r="A51" s="3">
        <v>6</v>
      </c>
      <c r="B51" s="3" t="s">
        <v>68</v>
      </c>
      <c r="C51" s="59" t="s">
        <v>69</v>
      </c>
      <c r="D51" s="52">
        <v>0</v>
      </c>
      <c r="E51" s="52">
        <v>0</v>
      </c>
      <c r="F51" s="52">
        <v>0</v>
      </c>
      <c r="G51" s="52">
        <v>18.137230899576</v>
      </c>
      <c r="H51" s="52">
        <v>18.137230899576</v>
      </c>
    </row>
    <row r="52" spans="1:8">
      <c r="A52" s="3">
        <v>7</v>
      </c>
      <c r="B52" s="3"/>
      <c r="C52" s="59" t="s">
        <v>70</v>
      </c>
      <c r="D52" s="52">
        <v>0</v>
      </c>
      <c r="E52" s="52">
        <v>0</v>
      </c>
      <c r="F52" s="52">
        <v>0</v>
      </c>
      <c r="G52" s="52">
        <v>16.72194660598</v>
      </c>
      <c r="H52" s="52">
        <v>16.72194660598</v>
      </c>
    </row>
    <row r="53" spans="1:8">
      <c r="A53" s="3">
        <v>8</v>
      </c>
      <c r="B53" s="3"/>
      <c r="C53" s="59" t="s">
        <v>71</v>
      </c>
      <c r="D53" s="52">
        <v>0</v>
      </c>
      <c r="E53" s="52">
        <v>0</v>
      </c>
      <c r="F53" s="52">
        <v>0</v>
      </c>
      <c r="G53" s="52">
        <v>11.647390510292</v>
      </c>
      <c r="H53" s="52">
        <v>11.647390510292</v>
      </c>
    </row>
    <row r="54" ht="31.5" spans="1:8">
      <c r="A54" s="3">
        <v>9</v>
      </c>
      <c r="B54" s="3" t="s">
        <v>72</v>
      </c>
      <c r="C54" s="59" t="s">
        <v>45</v>
      </c>
      <c r="D54" s="52">
        <v>0</v>
      </c>
      <c r="E54" s="52">
        <v>0</v>
      </c>
      <c r="F54" s="52">
        <v>0</v>
      </c>
      <c r="G54" s="52">
        <v>59.539216526022</v>
      </c>
      <c r="H54" s="52">
        <v>59.539216526022</v>
      </c>
    </row>
    <row r="55" spans="1:8">
      <c r="A55" s="3">
        <v>10</v>
      </c>
      <c r="B55" s="3" t="s">
        <v>73</v>
      </c>
      <c r="C55" s="59" t="s">
        <v>69</v>
      </c>
      <c r="D55" s="52">
        <v>0</v>
      </c>
      <c r="E55" s="52">
        <v>0</v>
      </c>
      <c r="F55" s="52">
        <v>0</v>
      </c>
      <c r="G55" s="52">
        <v>7.7882807908613</v>
      </c>
      <c r="H55" s="52">
        <v>7.7882807908613</v>
      </c>
    </row>
    <row r="56" ht="17.1" customHeight="1" spans="1:8">
      <c r="A56" s="3"/>
      <c r="B56" s="44"/>
      <c r="C56" s="44" t="s">
        <v>74</v>
      </c>
      <c r="D56" s="52">
        <v>18.673213470013</v>
      </c>
      <c r="E56" s="52">
        <v>5.2567157041583</v>
      </c>
      <c r="F56" s="52">
        <v>0</v>
      </c>
      <c r="G56" s="52">
        <v>119.34203467177</v>
      </c>
      <c r="H56" s="52">
        <v>143.27196384594</v>
      </c>
    </row>
    <row r="57" ht="17.1" customHeight="1" spans="1:8">
      <c r="A57" s="3"/>
      <c r="B57" s="44"/>
      <c r="C57" s="44" t="s">
        <v>75</v>
      </c>
      <c r="D57" s="52">
        <v>734.10018813606</v>
      </c>
      <c r="E57" s="52">
        <v>206.5611151667</v>
      </c>
      <c r="F57" s="52">
        <v>2270.0862055503</v>
      </c>
      <c r="G57" s="52">
        <v>119.34203467177</v>
      </c>
      <c r="H57" s="52">
        <v>3330.0895435248</v>
      </c>
    </row>
    <row r="58" ht="17.1" customHeight="1" spans="1:8">
      <c r="A58" s="3"/>
      <c r="B58" s="44"/>
      <c r="C58" s="44" t="s">
        <v>76</v>
      </c>
      <c r="D58" s="52"/>
      <c r="E58" s="52"/>
      <c r="F58" s="52"/>
      <c r="G58" s="52"/>
      <c r="H58" s="52"/>
    </row>
    <row r="59" spans="1:8">
      <c r="A59" s="3"/>
      <c r="B59" s="3"/>
      <c r="C59" s="59"/>
      <c r="D59" s="52"/>
      <c r="E59" s="52"/>
      <c r="F59" s="52"/>
      <c r="G59" s="52"/>
      <c r="H59" s="52">
        <f>SUM(D59:G59)</f>
        <v>0</v>
      </c>
    </row>
    <row r="60" ht="17.1" customHeight="1" spans="1:8">
      <c r="A60" s="3"/>
      <c r="B60" s="44"/>
      <c r="C60" s="44" t="s">
        <v>77</v>
      </c>
      <c r="D60" s="52">
        <f>SUM(D59:D59)</f>
        <v>0</v>
      </c>
      <c r="E60" s="52">
        <f>SUM(E59:E59)</f>
        <v>0</v>
      </c>
      <c r="F60" s="52">
        <f>SUM(F59:F59)</f>
        <v>0</v>
      </c>
      <c r="G60" s="52">
        <f>SUM(G59:G59)</f>
        <v>0</v>
      </c>
      <c r="H60" s="52">
        <f>SUM(D60:G60)</f>
        <v>0</v>
      </c>
    </row>
    <row r="61" ht="17.1" customHeight="1" spans="1:8">
      <c r="A61" s="3"/>
      <c r="B61" s="44"/>
      <c r="C61" s="44" t="s">
        <v>78</v>
      </c>
      <c r="D61" s="52">
        <v>734.10018813606</v>
      </c>
      <c r="E61" s="52">
        <v>206.5611151667</v>
      </c>
      <c r="F61" s="52">
        <v>2270.0862055503</v>
      </c>
      <c r="G61" s="52">
        <v>119.34203467177</v>
      </c>
      <c r="H61" s="52">
        <v>3330.0895435248</v>
      </c>
    </row>
    <row r="62" ht="153" customHeight="1" spans="1:8">
      <c r="A62" s="3"/>
      <c r="B62" s="44"/>
      <c r="C62" s="44" t="s">
        <v>79</v>
      </c>
      <c r="D62" s="52"/>
      <c r="E62" s="52"/>
      <c r="F62" s="52"/>
      <c r="G62" s="52"/>
      <c r="H62" s="52"/>
    </row>
    <row r="63" spans="1:8">
      <c r="A63" s="3">
        <v>11</v>
      </c>
      <c r="B63" s="3" t="s">
        <v>80</v>
      </c>
      <c r="C63" s="59" t="s">
        <v>81</v>
      </c>
      <c r="D63" s="52">
        <v>0</v>
      </c>
      <c r="E63" s="52">
        <v>0</v>
      </c>
      <c r="F63" s="52">
        <v>0</v>
      </c>
      <c r="G63" s="52">
        <v>63.501315789474</v>
      </c>
      <c r="H63" s="52">
        <v>63.501315789474</v>
      </c>
    </row>
    <row r="64" spans="1:8">
      <c r="A64" s="3">
        <v>12</v>
      </c>
      <c r="B64" s="3" t="s">
        <v>82</v>
      </c>
      <c r="C64" s="59" t="s">
        <v>81</v>
      </c>
      <c r="D64" s="52">
        <v>0</v>
      </c>
      <c r="E64" s="52">
        <v>0</v>
      </c>
      <c r="F64" s="52">
        <v>0</v>
      </c>
      <c r="G64" s="52">
        <v>361.56212181772</v>
      </c>
      <c r="H64" s="52">
        <v>361.56212181772</v>
      </c>
    </row>
    <row r="65" ht="17.1" customHeight="1" spans="1:8">
      <c r="A65" s="3"/>
      <c r="B65" s="44"/>
      <c r="C65" s="44" t="s">
        <v>83</v>
      </c>
      <c r="D65" s="52">
        <v>0</v>
      </c>
      <c r="E65" s="52">
        <v>0</v>
      </c>
      <c r="F65" s="52">
        <v>0</v>
      </c>
      <c r="G65" s="52">
        <v>425.06343760719</v>
      </c>
      <c r="H65" s="52">
        <v>425.06343760719</v>
      </c>
    </row>
    <row r="66" ht="17.1" customHeight="1" spans="1:8">
      <c r="A66" s="3"/>
      <c r="B66" s="44"/>
      <c r="C66" s="44" t="s">
        <v>84</v>
      </c>
      <c r="D66" s="52">
        <v>734.10018813606</v>
      </c>
      <c r="E66" s="52">
        <v>206.5611151667</v>
      </c>
      <c r="F66" s="52">
        <v>2270.0862055503</v>
      </c>
      <c r="G66" s="52">
        <v>544.40547227896</v>
      </c>
      <c r="H66" s="52">
        <v>3755.152981132</v>
      </c>
    </row>
    <row r="67" ht="17.1" customHeight="1" spans="1:8">
      <c r="A67" s="3"/>
      <c r="B67" s="44"/>
      <c r="C67" s="44" t="s">
        <v>85</v>
      </c>
      <c r="D67" s="52"/>
      <c r="E67" s="52"/>
      <c r="F67" s="52"/>
      <c r="G67" s="52"/>
      <c r="H67" s="52"/>
    </row>
    <row r="68" ht="33.9" customHeight="1" spans="1:8">
      <c r="A68" s="3">
        <v>13</v>
      </c>
      <c r="B68" s="3" t="s">
        <v>86</v>
      </c>
      <c r="C68" s="59" t="s">
        <v>87</v>
      </c>
      <c r="D68" s="52">
        <f>D66*3%</f>
        <v>22.0230056440818</v>
      </c>
      <c r="E68" s="52">
        <f>E66*3%</f>
        <v>6.196833455001</v>
      </c>
      <c r="F68" s="52">
        <f>F66*3%</f>
        <v>68.102586166509</v>
      </c>
      <c r="G68" s="52">
        <f>G66*3%</f>
        <v>16.3321641683688</v>
      </c>
      <c r="H68" s="52">
        <f>SUM(D68:G68)</f>
        <v>112.654589433961</v>
      </c>
    </row>
    <row r="69" ht="17.1" customHeight="1" spans="1:8">
      <c r="A69" s="3"/>
      <c r="B69" s="44"/>
      <c r="C69" s="44" t="s">
        <v>88</v>
      </c>
      <c r="D69" s="52">
        <f>D68</f>
        <v>22.0230056440818</v>
      </c>
      <c r="E69" s="52">
        <f>E68</f>
        <v>6.196833455001</v>
      </c>
      <c r="F69" s="52">
        <f>F68</f>
        <v>68.102586166509</v>
      </c>
      <c r="G69" s="52">
        <f>G68</f>
        <v>16.3321641683688</v>
      </c>
      <c r="H69" s="52">
        <f>SUM(D69:G69)</f>
        <v>112.654589433961</v>
      </c>
    </row>
    <row r="70" ht="17.1" customHeight="1" spans="1:8">
      <c r="A70" s="3"/>
      <c r="B70" s="44"/>
      <c r="C70" s="44" t="s">
        <v>89</v>
      </c>
      <c r="D70" s="52">
        <f>D69+D66</f>
        <v>756.123193780142</v>
      </c>
      <c r="E70" s="52">
        <f>E69+E66</f>
        <v>212.757948621701</v>
      </c>
      <c r="F70" s="52">
        <f>F69+F66</f>
        <v>2338.18879171681</v>
      </c>
      <c r="G70" s="52">
        <f>G69+G66</f>
        <v>560.737636447329</v>
      </c>
      <c r="H70" s="52">
        <f>SUM(D70:G70)</f>
        <v>3867.80757056598</v>
      </c>
    </row>
    <row r="71" ht="17.1" customHeight="1" spans="1:8">
      <c r="A71" s="3"/>
      <c r="B71" s="44"/>
      <c r="C71" s="44" t="s">
        <v>90</v>
      </c>
      <c r="D71" s="52"/>
      <c r="E71" s="52"/>
      <c r="F71" s="52"/>
      <c r="G71" s="52"/>
      <c r="H71" s="52"/>
    </row>
    <row r="72" ht="17.1" customHeight="1" spans="1:8">
      <c r="A72" s="3">
        <v>14</v>
      </c>
      <c r="B72" s="3" t="s">
        <v>91</v>
      </c>
      <c r="C72" s="59" t="s">
        <v>92</v>
      </c>
      <c r="D72" s="52">
        <f>D70*20%</f>
        <v>151.224638756028</v>
      </c>
      <c r="E72" s="52">
        <f>E70*20%</f>
        <v>42.5515897243402</v>
      </c>
      <c r="F72" s="52">
        <f>F70*20%</f>
        <v>467.637758343362</v>
      </c>
      <c r="G72" s="52">
        <f>G70*20%</f>
        <v>112.147527289466</v>
      </c>
      <c r="H72" s="52">
        <f>SUM(D72:G72)</f>
        <v>773.561514113196</v>
      </c>
    </row>
    <row r="73" ht="17.1" customHeight="1" spans="1:8">
      <c r="A73" s="3"/>
      <c r="B73" s="44"/>
      <c r="C73" s="44" t="s">
        <v>93</v>
      </c>
      <c r="D73" s="52">
        <f>D72</f>
        <v>151.224638756028</v>
      </c>
      <c r="E73" s="52">
        <f>E72</f>
        <v>42.5515897243402</v>
      </c>
      <c r="F73" s="52">
        <f>F72</f>
        <v>467.637758343362</v>
      </c>
      <c r="G73" s="52">
        <f>G72</f>
        <v>112.147527289466</v>
      </c>
      <c r="H73" s="52">
        <f>SUM(D73:G73)</f>
        <v>773.561514113196</v>
      </c>
    </row>
    <row r="74" ht="17.1" customHeight="1" spans="1:8">
      <c r="A74" s="3"/>
      <c r="B74" s="44"/>
      <c r="C74" s="44" t="s">
        <v>94</v>
      </c>
      <c r="D74" s="52">
        <f>D73+D70</f>
        <v>907.34783253617</v>
      </c>
      <c r="E74" s="52">
        <f>E73+E70</f>
        <v>255.309538346041</v>
      </c>
      <c r="F74" s="52">
        <f>F73+F70</f>
        <v>2805.82655006017</v>
      </c>
      <c r="G74" s="52">
        <f>G73+G70</f>
        <v>672.885163736795</v>
      </c>
      <c r="H74" s="52">
        <f>SUM(D74:G74)</f>
        <v>4641.36908467918</v>
      </c>
    </row>
  </sheetData>
  <mergeCells count="5">
    <mergeCell ref="A13:H13"/>
    <mergeCell ref="D18:H18"/>
    <mergeCell ref="A18:A19"/>
    <mergeCell ref="B18:B19"/>
    <mergeCell ref="C18:C19"/>
  </mergeCells>
  <pageMargins left="0.19685039370079" right="0.15748031496063" top="0.19685039370079" bottom="0.19685039370079" header="0.51181102362205" footer="0.51181102362205"/>
  <pageSetup paperSize="9" scale="4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95</v>
      </c>
    </row>
    <row r="2" ht="45.75" customHeight="1" spans="1:8">
      <c r="A2" s="31"/>
      <c r="B2" s="31" t="s">
        <v>96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97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98</v>
      </c>
      <c r="C7" s="36"/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99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100</v>
      </c>
      <c r="C13" s="4" t="s">
        <v>101</v>
      </c>
      <c r="D13" s="43">
        <v>71.25</v>
      </c>
      <c r="E13" s="43">
        <v>6.22</v>
      </c>
      <c r="F13" s="43">
        <v>0</v>
      </c>
      <c r="G13" s="43">
        <v>0</v>
      </c>
      <c r="H13" s="43">
        <v>77.47</v>
      </c>
      <c r="J13" s="27"/>
    </row>
    <row r="14" ht="17.1" customHeight="1" spans="1:9">
      <c r="A14" s="3"/>
      <c r="B14" s="44"/>
      <c r="C14" s="44" t="s">
        <v>102</v>
      </c>
      <c r="D14" s="43">
        <v>71.25</v>
      </c>
      <c r="E14" s="43">
        <v>6.22</v>
      </c>
      <c r="F14" s="43">
        <v>0</v>
      </c>
      <c r="G14" s="43">
        <v>0</v>
      </c>
      <c r="H14" s="43">
        <v>77.47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95</v>
      </c>
    </row>
    <row r="2" ht="45.75" customHeight="1" spans="1:8">
      <c r="A2" s="31"/>
      <c r="B2" s="31" t="s">
        <v>96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103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98</v>
      </c>
      <c r="C7" s="36" t="s">
        <v>81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99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104</v>
      </c>
      <c r="C13" s="4" t="s">
        <v>81</v>
      </c>
      <c r="D13" s="43">
        <v>0</v>
      </c>
      <c r="E13" s="43">
        <v>0</v>
      </c>
      <c r="F13" s="43">
        <v>0</v>
      </c>
      <c r="G13" s="43">
        <v>8.895</v>
      </c>
      <c r="H13" s="43">
        <v>8.895</v>
      </c>
      <c r="J13" s="27"/>
    </row>
    <row r="14" ht="17.1" customHeight="1" spans="1:9">
      <c r="A14" s="3"/>
      <c r="B14" s="44"/>
      <c r="C14" s="44" t="s">
        <v>102</v>
      </c>
      <c r="D14" s="43">
        <v>0</v>
      </c>
      <c r="E14" s="43">
        <v>0</v>
      </c>
      <c r="F14" s="43">
        <v>0</v>
      </c>
      <c r="G14" s="43">
        <v>8.895</v>
      </c>
      <c r="H14" s="43">
        <v>8.895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95</v>
      </c>
    </row>
    <row r="2" ht="45.75" customHeight="1" spans="1:8">
      <c r="A2" s="31"/>
      <c r="B2" s="31" t="s">
        <v>96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97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98</v>
      </c>
      <c r="C7" s="36" t="s">
        <v>43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99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100</v>
      </c>
      <c r="C13" s="4" t="s">
        <v>101</v>
      </c>
      <c r="D13" s="43">
        <v>467.80898131525</v>
      </c>
      <c r="E13" s="43">
        <v>7.7730989569609</v>
      </c>
      <c r="F13" s="43">
        <v>0</v>
      </c>
      <c r="G13" s="43">
        <v>0</v>
      </c>
      <c r="H13" s="43">
        <v>475.58208027221</v>
      </c>
      <c r="J13" s="27"/>
    </row>
    <row r="14" ht="17.1" customHeight="1" spans="1:9">
      <c r="A14" s="3"/>
      <c r="B14" s="44"/>
      <c r="C14" s="44" t="s">
        <v>102</v>
      </c>
      <c r="D14" s="43">
        <v>467.80898131525</v>
      </c>
      <c r="E14" s="43">
        <v>7.7730989569609</v>
      </c>
      <c r="F14" s="43">
        <v>0</v>
      </c>
      <c r="G14" s="43">
        <v>0</v>
      </c>
      <c r="H14" s="43">
        <v>475.58208027221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95</v>
      </c>
    </row>
    <row r="2" ht="45.75" customHeight="1" spans="1:8">
      <c r="A2" s="31"/>
      <c r="B2" s="31" t="s">
        <v>96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105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98</v>
      </c>
      <c r="C7" s="36" t="s">
        <v>67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99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106</v>
      </c>
      <c r="C13" s="4" t="s">
        <v>67</v>
      </c>
      <c r="D13" s="43">
        <v>0</v>
      </c>
      <c r="E13" s="43">
        <v>0</v>
      </c>
      <c r="F13" s="43">
        <v>0</v>
      </c>
      <c r="G13" s="43">
        <v>5.5079693390342</v>
      </c>
      <c r="H13" s="43">
        <v>5.5079693390342</v>
      </c>
      <c r="J13" s="27"/>
    </row>
    <row r="14" ht="17.1" customHeight="1" spans="1:9">
      <c r="A14" s="3"/>
      <c r="B14" s="44"/>
      <c r="C14" s="44" t="s">
        <v>102</v>
      </c>
      <c r="D14" s="43">
        <v>0</v>
      </c>
      <c r="E14" s="43">
        <v>0</v>
      </c>
      <c r="F14" s="43">
        <v>0</v>
      </c>
      <c r="G14" s="43">
        <v>5.5079693390342</v>
      </c>
      <c r="H14" s="43">
        <v>5.5079693390342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95</v>
      </c>
    </row>
    <row r="2" ht="45.75" customHeight="1" spans="1:8">
      <c r="A2" s="31"/>
      <c r="B2" s="31" t="s">
        <v>96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103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98</v>
      </c>
      <c r="C7" s="36" t="s">
        <v>81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99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104</v>
      </c>
      <c r="C13" s="4" t="s">
        <v>81</v>
      </c>
      <c r="D13" s="43">
        <v>0</v>
      </c>
      <c r="E13" s="43">
        <v>0</v>
      </c>
      <c r="F13" s="43">
        <v>0</v>
      </c>
      <c r="G13" s="43">
        <v>54.606315789474</v>
      </c>
      <c r="H13" s="43">
        <v>54.606315789474</v>
      </c>
      <c r="J13" s="27"/>
    </row>
    <row r="14" ht="17.1" customHeight="1" spans="1:9">
      <c r="A14" s="3"/>
      <c r="B14" s="44"/>
      <c r="C14" s="44" t="s">
        <v>102</v>
      </c>
      <c r="D14" s="43">
        <v>0</v>
      </c>
      <c r="E14" s="43">
        <v>0</v>
      </c>
      <c r="F14" s="43">
        <v>0</v>
      </c>
      <c r="G14" s="43">
        <v>54.606315789474</v>
      </c>
      <c r="H14" s="43">
        <v>54.606315789474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95</v>
      </c>
    </row>
    <row r="2" ht="45.75" customHeight="1" spans="1:8">
      <c r="A2" s="31"/>
      <c r="B2" s="31" t="s">
        <v>96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107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98</v>
      </c>
      <c r="C7" s="36" t="s">
        <v>45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99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108</v>
      </c>
      <c r="C13" s="4" t="s">
        <v>109</v>
      </c>
      <c r="D13" s="43">
        <v>158.9172520769</v>
      </c>
      <c r="E13" s="43">
        <v>182.39961308968</v>
      </c>
      <c r="F13" s="43">
        <v>2270.0862055503</v>
      </c>
      <c r="G13" s="43">
        <v>0</v>
      </c>
      <c r="H13" s="43">
        <v>2611.4030707169</v>
      </c>
      <c r="J13" s="27"/>
    </row>
    <row r="14" ht="17.1" customHeight="1" spans="1:9">
      <c r="A14" s="3"/>
      <c r="B14" s="44"/>
      <c r="C14" s="44" t="s">
        <v>102</v>
      </c>
      <c r="D14" s="43">
        <v>158.9172520769</v>
      </c>
      <c r="E14" s="43">
        <v>182.39961308968</v>
      </c>
      <c r="F14" s="43">
        <v>2270.0862055503</v>
      </c>
      <c r="G14" s="43">
        <v>0</v>
      </c>
      <c r="H14" s="43">
        <v>2611.4030707169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95</v>
      </c>
    </row>
    <row r="2" ht="45.75" customHeight="1" spans="1:8">
      <c r="A2" s="31"/>
      <c r="B2" s="31" t="s">
        <v>96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110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98</v>
      </c>
      <c r="C7" s="36" t="s">
        <v>45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99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108</v>
      </c>
      <c r="C13" s="4" t="s">
        <v>111</v>
      </c>
      <c r="D13" s="43">
        <v>0</v>
      </c>
      <c r="E13" s="43">
        <v>0</v>
      </c>
      <c r="F13" s="43">
        <v>0</v>
      </c>
      <c r="G13" s="43">
        <v>59.539216526022</v>
      </c>
      <c r="H13" s="43">
        <v>59.539216526022</v>
      </c>
      <c r="J13" s="27"/>
    </row>
    <row r="14" ht="17.1" customHeight="1" spans="1:9">
      <c r="A14" s="3"/>
      <c r="B14" s="44"/>
      <c r="C14" s="44" t="s">
        <v>102</v>
      </c>
      <c r="D14" s="43">
        <v>0</v>
      </c>
      <c r="E14" s="43">
        <v>0</v>
      </c>
      <c r="F14" s="43">
        <v>0</v>
      </c>
      <c r="G14" s="43">
        <v>59.539216526022</v>
      </c>
      <c r="H14" s="43">
        <v>59.539216526022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Hydroproject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525-12-01</vt:lpstr>
      <vt:lpstr>ОСР 525-02-01(1)</vt:lpstr>
      <vt:lpstr>ОСР 525-09-01</vt:lpstr>
      <vt:lpstr>ОСР 525-12-01(1)</vt:lpstr>
      <vt:lpstr>ОСР-1-1</vt:lpstr>
      <vt:lpstr>ОСР-1-2</vt:lpstr>
      <vt:lpstr>ОСР-1-12-01</vt:lpstr>
      <vt:lpstr>Источники ЦИ</vt:lpstr>
      <vt:lpstr>Цена МАТ и ОБ по ТКП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</cp:lastModifiedBy>
  <dcterms:created xsi:type="dcterms:W3CDTF">2021-08-10T06:39:00Z</dcterms:created>
  <dcterms:modified xsi:type="dcterms:W3CDTF">2025-10-24T15:22:55Z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DE60C7123237442F9190EFE9CA53D48F_12</vt:lpwstr>
  </property>
  <property fmtid="{D5CDD505-2E9C-101B-9397-08002B2CF9AE}" pid="3" name="KSOProductBuildVer">
    <vt:lpwstr>1049-12.2.0.23131</vt:lpwstr>
  </property>
</Properties>
</file>